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5880" tabRatio="916" activeTab="1"/>
  </bookViews>
  <sheets>
    <sheet name="1-2 HABANA-SANTIAGO-HABANA" sheetId="1" r:id="rId1"/>
    <sheet name="3-4 HABANA-GUANTANAMO-HABANA" sheetId="2" r:id="rId2"/>
    <sheet name="5-6 HABANA-HOLGUIN" sheetId="3" r:id="rId3"/>
    <sheet name="7-8 HABANA-MANZANILLO-HABANA" sheetId="4" r:id="rId4"/>
    <sheet name="TASAS PAS-KM" sheetId="5" r:id="rId5"/>
    <sheet name="Hoja1" sheetId="6" r:id="rId6"/>
  </sheets>
  <definedNames>
    <definedName name="_xlnm.Print_Area" localSheetId="0">'1-2 HABANA-SANTIAGO-HABANA'!$A$1:$O$65</definedName>
    <definedName name="_xlnm.Print_Area" localSheetId="1">'3-4 HABANA-GUANTANAMO-HABANA'!$A$1:$Q$72</definedName>
    <definedName name="_xlnm.Print_Area" localSheetId="2">'5-6 HABANA-HOLGUIN'!$A$1:$Q$72</definedName>
    <definedName name="_xlnm.Print_Area" localSheetId="3">'7-8 HABANA-MANZANILLO-HABANA'!$A$1:$W$96</definedName>
  </definedNames>
  <calcPr fullCalcOnLoad="1"/>
</workbook>
</file>

<file path=xl/sharedStrings.xml><?xml version="1.0" encoding="utf-8"?>
<sst xmlns="http://schemas.openxmlformats.org/spreadsheetml/2006/main" count="1001" uniqueCount="101">
  <si>
    <t>ORIGEN</t>
  </si>
  <si>
    <t>D     E     S     T     I     N     O     S</t>
  </si>
  <si>
    <t>MATANZAS</t>
  </si>
  <si>
    <t>A</t>
  </si>
  <si>
    <t>M</t>
  </si>
  <si>
    <t>GUAYOS</t>
  </si>
  <si>
    <t>SANTA CLARA</t>
  </si>
  <si>
    <t>CIEGO DE AVILA</t>
  </si>
  <si>
    <t>CAMAGUEY</t>
  </si>
  <si>
    <t>LAS TUNAS</t>
  </si>
  <si>
    <t>CACOCUM</t>
  </si>
  <si>
    <t>COMBINADO</t>
  </si>
  <si>
    <t>GUANTANAMO</t>
  </si>
  <si>
    <t>SCL</t>
  </si>
  <si>
    <t>GYS</t>
  </si>
  <si>
    <t>CAV</t>
  </si>
  <si>
    <t>CMG</t>
  </si>
  <si>
    <t>LTU</t>
  </si>
  <si>
    <t>CCM</t>
  </si>
  <si>
    <t>CMB</t>
  </si>
  <si>
    <t>MTZ</t>
  </si>
  <si>
    <t>GMO</t>
  </si>
  <si>
    <t>UNION DE FERROCARRILES DE CUBA</t>
  </si>
  <si>
    <t>SANTIAGO DE CUBA</t>
  </si>
  <si>
    <t>SGO</t>
  </si>
  <si>
    <t>JOVELLANOS</t>
  </si>
  <si>
    <t>MARTI</t>
  </si>
  <si>
    <t>JOBABO</t>
  </si>
  <si>
    <t>GUAMO</t>
  </si>
  <si>
    <t>RIO CAUTO</t>
  </si>
  <si>
    <t>BAYAMO</t>
  </si>
  <si>
    <t>MANZANILLO</t>
  </si>
  <si>
    <t>JOV</t>
  </si>
  <si>
    <t>MTI</t>
  </si>
  <si>
    <t>MZO</t>
  </si>
  <si>
    <t>JRO</t>
  </si>
  <si>
    <t>JOB</t>
  </si>
  <si>
    <t>RCA</t>
  </si>
  <si>
    <t>BYM</t>
  </si>
  <si>
    <t>JARUCO</t>
  </si>
  <si>
    <t>B</t>
  </si>
  <si>
    <t>FLORIDA</t>
  </si>
  <si>
    <t>COLON</t>
  </si>
  <si>
    <t>COL</t>
  </si>
  <si>
    <t>FDA</t>
  </si>
  <si>
    <t>KMS.</t>
  </si>
  <si>
    <t>MINISTERIO DE TRANSPORTE</t>
  </si>
  <si>
    <t>ESTACIONES</t>
  </si>
  <si>
    <t>COD.</t>
  </si>
  <si>
    <t>HOLGUIN</t>
  </si>
  <si>
    <t>HOL</t>
  </si>
  <si>
    <t>COMPROB.</t>
  </si>
  <si>
    <t>OK</t>
  </si>
  <si>
    <t>MAB</t>
  </si>
  <si>
    <t>MABAY</t>
  </si>
  <si>
    <t>VEGUITA</t>
  </si>
  <si>
    <t>YARA</t>
  </si>
  <si>
    <t>VEG</t>
  </si>
  <si>
    <t>YAR</t>
  </si>
  <si>
    <t>HAB</t>
  </si>
  <si>
    <t>HABANA</t>
  </si>
  <si>
    <t>TARIFA DE PASAJE TREN 01-02: HABANA - SANTIAGO DE CUBA</t>
  </si>
  <si>
    <t>COSTA RICA</t>
  </si>
  <si>
    <t>CRI</t>
  </si>
  <si>
    <t>REYNALDO BROOKS</t>
  </si>
  <si>
    <t>RBR</t>
  </si>
  <si>
    <t>TARIFA DE PASAJE TRE 03-04: HABANA - GUANTANAMO</t>
  </si>
  <si>
    <t>MIR</t>
  </si>
  <si>
    <t>TARIFA DE PASAJE TREN 05-06: HABANA - HOLGUIN</t>
  </si>
  <si>
    <t>SANTA LUCIA</t>
  </si>
  <si>
    <t>SLU</t>
  </si>
  <si>
    <t>RESOLUCION No. 205-2019</t>
  </si>
  <si>
    <t>SERVICIO  PRIMERA  CLASE  ESPECIAL (CLIMATIZADO)</t>
  </si>
  <si>
    <t>SERVICIO  PRIMERA  CLASE (NO CLIMATIZADO)</t>
  </si>
  <si>
    <t xml:space="preserve">                                        </t>
  </si>
  <si>
    <t>SERVICIO   PRIMERA   CLASE   ESPECIAL (CLIMZATIZADO)</t>
  </si>
  <si>
    <t>SERVICIO   PRIMERA   CLASE (NO CLIMATIZADO)</t>
  </si>
  <si>
    <t>SERVICIO  PRIMERA  CLASE  (MO CLIMZATIZADO)</t>
  </si>
  <si>
    <t>SERVICIO   PRIMERA   CLASE   ESPECIAL (CLIMATIZADO)</t>
  </si>
  <si>
    <t>TASA PASAJERO/KM.</t>
  </si>
  <si>
    <t>TARIFA DE PASAJE TREN 07-08: HABANA - BAYAMO - MANZANILLO</t>
  </si>
  <si>
    <t>DIFERECIAS DE PRECIOS CON RELACION A LA TASA POR PASAJERO/KM.</t>
  </si>
  <si>
    <t>SERVICIO CLIMATIZADO</t>
  </si>
  <si>
    <t>SERVICIO NO CLIMATIZADO</t>
  </si>
  <si>
    <t>DESTINOS</t>
  </si>
  <si>
    <t>TARIFA</t>
  </si>
  <si>
    <t>MFP</t>
  </si>
  <si>
    <t>S/TASA</t>
  </si>
  <si>
    <t>APROB.</t>
  </si>
  <si>
    <t>PAS/KM</t>
  </si>
  <si>
    <t>DIF.</t>
  </si>
  <si>
    <t>REAJUSTES EN TASAS PAS/KM POR ERRORES EN LAS TARIFAS APROBADAS</t>
  </si>
  <si>
    <t>TASA PAS/KM.</t>
  </si>
  <si>
    <t>CORR.</t>
  </si>
  <si>
    <t>REAJ.</t>
  </si>
  <si>
    <t>CLIM.</t>
  </si>
  <si>
    <t>NO</t>
  </si>
  <si>
    <t>SUBS.</t>
  </si>
  <si>
    <t>P/PAS.</t>
  </si>
  <si>
    <t>TARIFA C/SUBS.</t>
  </si>
  <si>
    <t>SUBSIDIO FINANZAS Y PRECIOS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</si>
</sst>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00000"/>
    <numFmt numFmtId="170" formatCode="0.00000000000000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20"/>
      <color indexed="9"/>
      <name val="Algerian"/>
      <family val="5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3"/>
      <name val="Arial"/>
      <family val="2"/>
    </font>
    <font>
      <b/>
      <sz val="18"/>
      <color indexed="9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lgerian"/>
      <family val="5"/>
    </font>
    <font>
      <b/>
      <sz val="18"/>
      <color theme="0"/>
      <name val="Algerian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6" fillId="8" borderId="11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6" fillId="8" borderId="12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6" fillId="8" borderId="14" xfId="0" applyFont="1" applyFill="1" applyBorder="1" applyAlignment="1">
      <alignment/>
    </xf>
    <xf numFmtId="0" fontId="6" fillId="8" borderId="15" xfId="0" applyFont="1" applyFill="1" applyBorder="1" applyAlignment="1">
      <alignment/>
    </xf>
    <xf numFmtId="0" fontId="5" fillId="8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2" fontId="5" fillId="8" borderId="19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5" fillId="8" borderId="16" xfId="0" applyNumberFormat="1" applyFont="1" applyFill="1" applyBorder="1" applyAlignment="1">
      <alignment horizontal="center"/>
    </xf>
    <xf numFmtId="2" fontId="5" fillId="8" borderId="17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71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/>
    </xf>
    <xf numFmtId="168" fontId="8" fillId="0" borderId="21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/>
    </xf>
    <xf numFmtId="168" fontId="8" fillId="33" borderId="10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168" fontId="8" fillId="33" borderId="21" xfId="0" applyNumberFormat="1" applyFont="1" applyFill="1" applyBorder="1" applyAlignment="1">
      <alignment horizontal="center"/>
    </xf>
    <xf numFmtId="2" fontId="8" fillId="33" borderId="16" xfId="0" applyNumberFormat="1" applyFont="1" applyFill="1" applyBorder="1" applyAlignment="1">
      <alignment horizontal="center"/>
    </xf>
    <xf numFmtId="2" fontId="8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68" fontId="8" fillId="33" borderId="11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172" fontId="8" fillId="33" borderId="19" xfId="0" applyNumberFormat="1" applyFont="1" applyFill="1" applyBorder="1" applyAlignment="1">
      <alignment horizontal="center"/>
    </xf>
    <xf numFmtId="172" fontId="8" fillId="33" borderId="16" xfId="0" applyNumberFormat="1" applyFont="1" applyFill="1" applyBorder="1" applyAlignment="1">
      <alignment horizontal="center"/>
    </xf>
    <xf numFmtId="172" fontId="8" fillId="33" borderId="17" xfId="0" applyNumberFormat="1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9" borderId="10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68" fontId="5" fillId="8" borderId="19" xfId="0" applyNumberFormat="1" applyFont="1" applyFill="1" applyBorder="1" applyAlignment="1">
      <alignment horizontal="center" vertical="center"/>
    </xf>
    <xf numFmtId="168" fontId="5" fillId="8" borderId="18" xfId="0" applyNumberFormat="1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168" fontId="5" fillId="13" borderId="19" xfId="0" applyNumberFormat="1" applyFont="1" applyFill="1" applyBorder="1" applyAlignment="1">
      <alignment horizontal="center" vertical="center"/>
    </xf>
    <xf numFmtId="168" fontId="5" fillId="13" borderId="18" xfId="0" applyNumberFormat="1" applyFont="1" applyFill="1" applyBorder="1" applyAlignment="1">
      <alignment horizontal="center" vertical="center"/>
    </xf>
    <xf numFmtId="168" fontId="50" fillId="36" borderId="19" xfId="0" applyNumberFormat="1" applyFont="1" applyFill="1" applyBorder="1" applyAlignment="1">
      <alignment horizontal="center" vertical="center"/>
    </xf>
    <xf numFmtId="168" fontId="50" fillId="36" borderId="18" xfId="0" applyNumberFormat="1" applyFont="1" applyFill="1" applyBorder="1" applyAlignment="1">
      <alignment horizontal="center" vertical="center"/>
    </xf>
    <xf numFmtId="168" fontId="50" fillId="36" borderId="10" xfId="0" applyNumberFormat="1" applyFont="1" applyFill="1" applyBorder="1" applyAlignment="1">
      <alignment horizontal="center" vertical="center"/>
    </xf>
    <xf numFmtId="168" fontId="50" fillId="36" borderId="23" xfId="0" applyNumberFormat="1" applyFont="1" applyFill="1" applyBorder="1" applyAlignment="1">
      <alignment horizontal="center" vertical="center"/>
    </xf>
    <xf numFmtId="168" fontId="50" fillId="36" borderId="13" xfId="0" applyNumberFormat="1" applyFont="1" applyFill="1" applyBorder="1" applyAlignment="1">
      <alignment horizontal="center" vertical="center"/>
    </xf>
    <xf numFmtId="168" fontId="50" fillId="36" borderId="15" xfId="0" applyNumberFormat="1" applyFont="1" applyFill="1" applyBorder="1" applyAlignment="1">
      <alignment horizontal="center" vertical="center"/>
    </xf>
    <xf numFmtId="0" fontId="52" fillId="37" borderId="19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53" fillId="37" borderId="21" xfId="0" applyFont="1" applyFill="1" applyBorder="1" applyAlignment="1">
      <alignment horizontal="center"/>
    </xf>
    <xf numFmtId="0" fontId="53" fillId="37" borderId="22" xfId="0" applyFont="1" applyFill="1" applyBorder="1" applyAlignment="1">
      <alignment horizontal="center"/>
    </xf>
    <xf numFmtId="0" fontId="53" fillId="37" borderId="24" xfId="0" applyFont="1" applyFill="1" applyBorder="1" applyAlignment="1">
      <alignment horizontal="center"/>
    </xf>
    <xf numFmtId="0" fontId="53" fillId="37" borderId="20" xfId="0" applyFont="1" applyFill="1" applyBorder="1" applyAlignment="1">
      <alignment horizontal="center"/>
    </xf>
    <xf numFmtId="0" fontId="53" fillId="37" borderId="23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8" fontId="50" fillId="36" borderId="20" xfId="0" applyNumberFormat="1" applyFont="1" applyFill="1" applyBorder="1" applyAlignment="1">
      <alignment horizontal="center" vertical="center"/>
    </xf>
    <xf numFmtId="168" fontId="50" fillId="36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3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1552575</xdr:colOff>
      <xdr:row>5</xdr:row>
      <xdr:rowOff>180975</xdr:rowOff>
    </xdr:to>
    <xdr:pic>
      <xdr:nvPicPr>
        <xdr:cNvPr id="1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28575</xdr:rowOff>
    </xdr:from>
    <xdr:to>
      <xdr:col>0</xdr:col>
      <xdr:colOff>1533525</xdr:colOff>
      <xdr:row>38</xdr:row>
      <xdr:rowOff>133350</xdr:rowOff>
    </xdr:to>
    <xdr:pic>
      <xdr:nvPicPr>
        <xdr:cNvPr id="2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86625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1323975</xdr:colOff>
      <xdr:row>41</xdr:row>
      <xdr:rowOff>171450</xdr:rowOff>
    </xdr:to>
    <xdr:pic>
      <xdr:nvPicPr>
        <xdr:cNvPr id="1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28575</xdr:rowOff>
    </xdr:from>
    <xdr:to>
      <xdr:col>0</xdr:col>
      <xdr:colOff>1581150</xdr:colOff>
      <xdr:row>42</xdr:row>
      <xdr:rowOff>161925</xdr:rowOff>
    </xdr:to>
    <xdr:pic>
      <xdr:nvPicPr>
        <xdr:cNvPr id="2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296275"/>
          <a:ext cx="1543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0</xdr:col>
      <xdr:colOff>1562100</xdr:colOff>
      <xdr:row>5</xdr:row>
      <xdr:rowOff>161925</xdr:rowOff>
    </xdr:to>
    <xdr:pic>
      <xdr:nvPicPr>
        <xdr:cNvPr id="3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1323975</xdr:colOff>
      <xdr:row>117</xdr:row>
      <xdr:rowOff>190500</xdr:rowOff>
    </xdr:to>
    <xdr:pic>
      <xdr:nvPicPr>
        <xdr:cNvPr id="4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7445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114</xdr:row>
      <xdr:rowOff>28575</xdr:rowOff>
    </xdr:from>
    <xdr:to>
      <xdr:col>0</xdr:col>
      <xdr:colOff>1581150</xdr:colOff>
      <xdr:row>118</xdr:row>
      <xdr:rowOff>180975</xdr:rowOff>
    </xdr:to>
    <xdr:pic>
      <xdr:nvPicPr>
        <xdr:cNvPr id="5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174450"/>
          <a:ext cx="1543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77</xdr:row>
      <xdr:rowOff>47625</xdr:rowOff>
    </xdr:from>
    <xdr:to>
      <xdr:col>0</xdr:col>
      <xdr:colOff>1562100</xdr:colOff>
      <xdr:row>81</xdr:row>
      <xdr:rowOff>180975</xdr:rowOff>
    </xdr:to>
    <xdr:pic>
      <xdr:nvPicPr>
        <xdr:cNvPr id="6" name="3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468725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9525</xdr:rowOff>
    </xdr:from>
    <xdr:to>
      <xdr:col>0</xdr:col>
      <xdr:colOff>1228725</xdr:colOff>
      <xdr:row>42</xdr:row>
      <xdr:rowOff>171450</xdr:rowOff>
    </xdr:to>
    <xdr:pic>
      <xdr:nvPicPr>
        <xdr:cNvPr id="1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21055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47625</xdr:rowOff>
    </xdr:from>
    <xdr:to>
      <xdr:col>0</xdr:col>
      <xdr:colOff>1238250</xdr:colOff>
      <xdr:row>5</xdr:row>
      <xdr:rowOff>161925</xdr:rowOff>
    </xdr:to>
    <xdr:pic>
      <xdr:nvPicPr>
        <xdr:cNvPr id="2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50</xdr:row>
      <xdr:rowOff>19050</xdr:rowOff>
    </xdr:from>
    <xdr:to>
      <xdr:col>0</xdr:col>
      <xdr:colOff>1285875</xdr:colOff>
      <xdr:row>54</xdr:row>
      <xdr:rowOff>180975</xdr:rowOff>
    </xdr:to>
    <xdr:pic>
      <xdr:nvPicPr>
        <xdr:cNvPr id="1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29652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19050</xdr:rowOff>
    </xdr:from>
    <xdr:to>
      <xdr:col>0</xdr:col>
      <xdr:colOff>1304925</xdr:colOff>
      <xdr:row>5</xdr:row>
      <xdr:rowOff>161925</xdr:rowOff>
    </xdr:to>
    <xdr:pic>
      <xdr:nvPicPr>
        <xdr:cNvPr id="2" name="1 Imagen" descr="C:\Users\CONRAD~1.UNI\AppData\Local\Temp\Rar$DI00.463\pasa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0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65"/>
  <sheetViews>
    <sheetView zoomScale="120" zoomScaleNormal="120" zoomScalePageLayoutView="0" workbookViewId="0" topLeftCell="A1">
      <selection activeCell="A66" sqref="A66:IV134"/>
    </sheetView>
  </sheetViews>
  <sheetFormatPr defaultColWidth="11.421875" defaultRowHeight="12.75"/>
  <cols>
    <col min="1" max="1" width="23.57421875" style="0" customWidth="1"/>
    <col min="2" max="2" width="5.7109375" style="0" customWidth="1"/>
    <col min="3" max="3" width="2.7109375" style="0" customWidth="1"/>
    <col min="4" max="4" width="6.7109375" style="0" customWidth="1"/>
    <col min="5" max="15" width="8.421875" style="0" customWidth="1"/>
    <col min="16" max="17" width="6.7109375" style="0" customWidth="1"/>
    <col min="18" max="18" width="13.28125" style="0" customWidth="1"/>
  </cols>
  <sheetData>
    <row r="1" spans="1:18" ht="29.25" thickBot="1">
      <c r="A1" s="146" t="s">
        <v>72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R1" s="4" t="s">
        <v>74</v>
      </c>
    </row>
    <row r="2" spans="1:15" ht="15.75">
      <c r="A2" s="1"/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15.75">
      <c r="A3" s="2"/>
      <c r="B3" s="133" t="s">
        <v>22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22" ht="16.5" thickBot="1">
      <c r="A4" s="2"/>
      <c r="B4" s="133" t="s">
        <v>61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S4" s="4"/>
      <c r="T4" s="4"/>
      <c r="U4" s="4"/>
      <c r="V4" s="4"/>
    </row>
    <row r="5" spans="1:15" ht="16.5" thickBot="1">
      <c r="A5" s="2"/>
      <c r="B5" s="7"/>
      <c r="C5" s="8"/>
      <c r="D5" s="8"/>
      <c r="E5" s="8"/>
      <c r="F5" s="8"/>
      <c r="G5" s="136" t="s">
        <v>79</v>
      </c>
      <c r="H5" s="137"/>
      <c r="I5" s="137"/>
      <c r="J5" s="138"/>
      <c r="K5" s="8"/>
      <c r="L5" s="8"/>
      <c r="M5" s="8"/>
      <c r="N5" s="8"/>
      <c r="O5" s="9"/>
    </row>
    <row r="6" spans="1:15" ht="16.5" thickBot="1">
      <c r="A6" s="2"/>
      <c r="B6" s="10"/>
      <c r="C6" s="11"/>
      <c r="D6" s="11"/>
      <c r="E6" s="11"/>
      <c r="F6" s="11"/>
      <c r="G6" s="139">
        <v>0.16</v>
      </c>
      <c r="H6" s="140"/>
      <c r="I6" s="140"/>
      <c r="J6" s="141"/>
      <c r="K6" s="11"/>
      <c r="L6" s="11"/>
      <c r="M6" s="11"/>
      <c r="N6" s="11"/>
      <c r="O6" s="12"/>
    </row>
    <row r="7" spans="1:15" ht="16.5" thickBot="1">
      <c r="A7" s="142" t="s">
        <v>0</v>
      </c>
      <c r="B7" s="143"/>
      <c r="C7" s="144" t="s">
        <v>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3"/>
    </row>
    <row r="8" spans="1:15" ht="12.75">
      <c r="A8" s="112" t="s">
        <v>47</v>
      </c>
      <c r="B8" s="112" t="s">
        <v>48</v>
      </c>
      <c r="C8" s="112" t="s">
        <v>40</v>
      </c>
      <c r="D8" s="112" t="s">
        <v>45</v>
      </c>
      <c r="E8" s="112" t="s">
        <v>59</v>
      </c>
      <c r="F8" s="112" t="s">
        <v>35</v>
      </c>
      <c r="G8" s="112" t="s">
        <v>20</v>
      </c>
      <c r="H8" s="112" t="s">
        <v>13</v>
      </c>
      <c r="I8" s="112" t="s">
        <v>14</v>
      </c>
      <c r="J8" s="112" t="s">
        <v>15</v>
      </c>
      <c r="K8" s="112" t="s">
        <v>16</v>
      </c>
      <c r="L8" s="112" t="s">
        <v>17</v>
      </c>
      <c r="M8" s="112" t="s">
        <v>18</v>
      </c>
      <c r="N8" s="112" t="s">
        <v>19</v>
      </c>
      <c r="O8" s="112" t="s">
        <v>24</v>
      </c>
    </row>
    <row r="9" spans="1:15" ht="13.5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7" ht="16.5" thickBot="1">
      <c r="A10" s="108" t="s">
        <v>60</v>
      </c>
      <c r="B10" s="108">
        <v>1</v>
      </c>
      <c r="C10" s="13" t="s">
        <v>3</v>
      </c>
      <c r="D10" s="110">
        <v>0</v>
      </c>
      <c r="E10" s="122" t="s">
        <v>59</v>
      </c>
      <c r="F10" s="124" t="s">
        <v>71</v>
      </c>
      <c r="G10" s="125"/>
      <c r="H10" s="125"/>
      <c r="I10" s="125"/>
      <c r="J10" s="125"/>
      <c r="K10" s="125"/>
      <c r="L10" s="125"/>
      <c r="M10" s="125"/>
      <c r="N10" s="125"/>
      <c r="O10" s="126"/>
      <c r="P10" s="118" t="s">
        <v>51</v>
      </c>
      <c r="Q10" s="119"/>
    </row>
    <row r="11" spans="1:17" ht="16.5" thickBot="1">
      <c r="A11" s="109"/>
      <c r="B11" s="109"/>
      <c r="C11" s="14" t="s">
        <v>4</v>
      </c>
      <c r="D11" s="111"/>
      <c r="E11" s="123"/>
      <c r="F11" s="127"/>
      <c r="G11" s="128"/>
      <c r="H11" s="128"/>
      <c r="I11" s="128"/>
      <c r="J11" s="128"/>
      <c r="K11" s="128"/>
      <c r="L11" s="128"/>
      <c r="M11" s="128"/>
      <c r="N11" s="128"/>
      <c r="O11" s="129"/>
      <c r="P11" s="120"/>
      <c r="Q11" s="121"/>
    </row>
    <row r="12" spans="1:17" ht="16.5" thickBot="1">
      <c r="A12" s="108" t="s">
        <v>39</v>
      </c>
      <c r="B12" s="108">
        <v>4</v>
      </c>
      <c r="C12" s="13" t="s">
        <v>3</v>
      </c>
      <c r="D12" s="110">
        <v>43.1</v>
      </c>
      <c r="E12" s="16">
        <v>12</v>
      </c>
      <c r="F12" s="112" t="s">
        <v>35</v>
      </c>
      <c r="G12" s="114">
        <f>SUM(D14-D12)</f>
        <v>45.99999999999999</v>
      </c>
      <c r="H12" s="114">
        <f>D16-D12</f>
        <v>235.20000000000002</v>
      </c>
      <c r="I12" s="114">
        <f>SUM(D18-D12)</f>
        <v>305.29999999999995</v>
      </c>
      <c r="J12" s="114">
        <f>SUM(D20-D12)</f>
        <v>383.5</v>
      </c>
      <c r="K12" s="114">
        <f>SUM(D22-D12)</f>
        <v>485.29999999999995</v>
      </c>
      <c r="L12" s="114">
        <f>SUM(D24-D12)</f>
        <v>600.4</v>
      </c>
      <c r="M12" s="114">
        <f>D26-D12</f>
        <v>672.6999999999999</v>
      </c>
      <c r="N12" s="114">
        <f>D28-D12</f>
        <v>763</v>
      </c>
      <c r="O12" s="114">
        <f>D30-D12</f>
        <v>792.4</v>
      </c>
      <c r="P12" s="116">
        <f>O12+D12</f>
        <v>835.5</v>
      </c>
      <c r="Q12" s="106" t="s">
        <v>52</v>
      </c>
    </row>
    <row r="13" spans="1:17" ht="16.5" thickBot="1">
      <c r="A13" s="109"/>
      <c r="B13" s="109"/>
      <c r="C13" s="14" t="s">
        <v>4</v>
      </c>
      <c r="D13" s="111"/>
      <c r="E13" s="17">
        <f>E12/2</f>
        <v>6</v>
      </c>
      <c r="F13" s="113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07"/>
    </row>
    <row r="14" spans="1:17" ht="16.5" thickBot="1">
      <c r="A14" s="108" t="s">
        <v>2</v>
      </c>
      <c r="B14" s="108">
        <v>8</v>
      </c>
      <c r="C14" s="13" t="s">
        <v>3</v>
      </c>
      <c r="D14" s="110">
        <v>89.1</v>
      </c>
      <c r="E14" s="16">
        <v>18</v>
      </c>
      <c r="F14" s="18">
        <v>12</v>
      </c>
      <c r="G14" s="112" t="s">
        <v>20</v>
      </c>
      <c r="H14" s="114">
        <f>SUM(D16-D14)</f>
        <v>189.20000000000002</v>
      </c>
      <c r="I14" s="114">
        <f>SUM(D18-D14)</f>
        <v>259.29999999999995</v>
      </c>
      <c r="J14" s="114">
        <f>SUM(D20-D14)</f>
        <v>337.5</v>
      </c>
      <c r="K14" s="114">
        <f>SUM(D22-D14)</f>
        <v>439.29999999999995</v>
      </c>
      <c r="L14" s="114">
        <f>SUM(D24-D14)</f>
        <v>554.4</v>
      </c>
      <c r="M14" s="114">
        <f>D26-D14</f>
        <v>626.6999999999999</v>
      </c>
      <c r="N14" s="114">
        <f>D28-D14</f>
        <v>717</v>
      </c>
      <c r="O14" s="114">
        <f>D30-D14</f>
        <v>746.4</v>
      </c>
      <c r="P14" s="116">
        <f>O14+D14</f>
        <v>835.5</v>
      </c>
      <c r="Q14" s="106" t="s">
        <v>52</v>
      </c>
    </row>
    <row r="15" spans="1:17" ht="16.5" thickBot="1">
      <c r="A15" s="109"/>
      <c r="B15" s="109"/>
      <c r="C15" s="14" t="s">
        <v>4</v>
      </c>
      <c r="D15" s="111"/>
      <c r="E15" s="17">
        <f>E14/2</f>
        <v>9</v>
      </c>
      <c r="F15" s="17">
        <f>F14/2</f>
        <v>6</v>
      </c>
      <c r="G15" s="113"/>
      <c r="H15" s="115"/>
      <c r="I15" s="115"/>
      <c r="J15" s="115"/>
      <c r="K15" s="115"/>
      <c r="L15" s="115"/>
      <c r="M15" s="115"/>
      <c r="N15" s="115"/>
      <c r="O15" s="115"/>
      <c r="P15" s="117"/>
      <c r="Q15" s="107"/>
    </row>
    <row r="16" spans="1:17" ht="16.5" thickBot="1">
      <c r="A16" s="108" t="s">
        <v>6</v>
      </c>
      <c r="B16" s="108">
        <v>209</v>
      </c>
      <c r="C16" s="13" t="s">
        <v>3</v>
      </c>
      <c r="D16" s="110">
        <v>278.3</v>
      </c>
      <c r="E16" s="16">
        <v>48</v>
      </c>
      <c r="F16" s="18">
        <v>38</v>
      </c>
      <c r="G16" s="16">
        <v>30</v>
      </c>
      <c r="H16" s="112" t="s">
        <v>13</v>
      </c>
      <c r="I16" s="114">
        <f>SUM(D18-D16)</f>
        <v>70.09999999999997</v>
      </c>
      <c r="J16" s="114">
        <f>SUM(D20-D16)</f>
        <v>148.3</v>
      </c>
      <c r="K16" s="114">
        <f>SUM(D22-D16)</f>
        <v>250.09999999999997</v>
      </c>
      <c r="L16" s="114">
        <f>D24-D16</f>
        <v>365.2</v>
      </c>
      <c r="M16" s="114">
        <v>437.5</v>
      </c>
      <c r="N16" s="114">
        <f>D28-D16</f>
        <v>527.8</v>
      </c>
      <c r="O16" s="114">
        <f>D30-D16</f>
        <v>557.2</v>
      </c>
      <c r="P16" s="116">
        <f>O16+D16</f>
        <v>835.5</v>
      </c>
      <c r="Q16" s="106" t="s">
        <v>52</v>
      </c>
    </row>
    <row r="17" spans="1:17" ht="16.5" thickBot="1">
      <c r="A17" s="109"/>
      <c r="B17" s="109"/>
      <c r="C17" s="14" t="s">
        <v>4</v>
      </c>
      <c r="D17" s="111"/>
      <c r="E17" s="17">
        <f>E16/2</f>
        <v>24</v>
      </c>
      <c r="F17" s="17">
        <f>F16/2</f>
        <v>19</v>
      </c>
      <c r="G17" s="17">
        <f>G16/2</f>
        <v>15</v>
      </c>
      <c r="H17" s="113"/>
      <c r="I17" s="115"/>
      <c r="J17" s="115"/>
      <c r="K17" s="115"/>
      <c r="L17" s="115"/>
      <c r="M17" s="115"/>
      <c r="N17" s="115"/>
      <c r="O17" s="115"/>
      <c r="P17" s="117"/>
      <c r="Q17" s="107"/>
    </row>
    <row r="18" spans="1:17" ht="16.5" thickBot="1">
      <c r="A18" s="108" t="s">
        <v>5</v>
      </c>
      <c r="B18" s="108">
        <v>217</v>
      </c>
      <c r="C18" s="13" t="s">
        <v>3</v>
      </c>
      <c r="D18" s="110">
        <v>348.4</v>
      </c>
      <c r="E18" s="18">
        <v>56</v>
      </c>
      <c r="F18" s="18">
        <v>49</v>
      </c>
      <c r="G18" s="18">
        <v>41</v>
      </c>
      <c r="H18" s="18">
        <v>12</v>
      </c>
      <c r="I18" s="112" t="s">
        <v>14</v>
      </c>
      <c r="J18" s="114">
        <f>SUM(D20-D18)</f>
        <v>78.20000000000005</v>
      </c>
      <c r="K18" s="114">
        <f>SUM(D22-D18)</f>
        <v>180</v>
      </c>
      <c r="L18" s="114">
        <f>D24-D18</f>
        <v>295.1</v>
      </c>
      <c r="M18" s="114">
        <f>D26-D18</f>
        <v>367.4</v>
      </c>
      <c r="N18" s="114">
        <f>D28-D18</f>
        <v>457.70000000000005</v>
      </c>
      <c r="O18" s="114">
        <f>D30-D18</f>
        <v>487.1</v>
      </c>
      <c r="P18" s="116">
        <f>O18+D18</f>
        <v>835.5</v>
      </c>
      <c r="Q18" s="106" t="s">
        <v>52</v>
      </c>
    </row>
    <row r="19" spans="1:17" ht="16.5" thickBot="1">
      <c r="A19" s="109"/>
      <c r="B19" s="109"/>
      <c r="C19" s="14" t="s">
        <v>4</v>
      </c>
      <c r="D19" s="111"/>
      <c r="E19" s="17">
        <f>E18/2</f>
        <v>28</v>
      </c>
      <c r="F19" s="17">
        <v>24</v>
      </c>
      <c r="G19" s="17">
        <v>20</v>
      </c>
      <c r="H19" s="17">
        <f>H18/2</f>
        <v>6</v>
      </c>
      <c r="I19" s="113"/>
      <c r="J19" s="115"/>
      <c r="K19" s="115"/>
      <c r="L19" s="115"/>
      <c r="M19" s="115"/>
      <c r="N19" s="115"/>
      <c r="O19" s="115"/>
      <c r="P19" s="117"/>
      <c r="Q19" s="107"/>
    </row>
    <row r="20" spans="1:17" ht="16.5" thickBot="1">
      <c r="A20" s="108" t="s">
        <v>7</v>
      </c>
      <c r="B20" s="108">
        <v>217</v>
      </c>
      <c r="C20" s="13" t="s">
        <v>3</v>
      </c>
      <c r="D20" s="110">
        <v>426.6</v>
      </c>
      <c r="E20" s="19">
        <v>66</v>
      </c>
      <c r="F20" s="18">
        <v>61</v>
      </c>
      <c r="G20" s="19">
        <f>J14*G6</f>
        <v>54</v>
      </c>
      <c r="H20" s="19">
        <v>24</v>
      </c>
      <c r="I20" s="19">
        <v>13</v>
      </c>
      <c r="J20" s="112" t="s">
        <v>15</v>
      </c>
      <c r="K20" s="114">
        <f>SUM(D22-D20)</f>
        <v>101.79999999999995</v>
      </c>
      <c r="L20" s="114">
        <f>D24-D20</f>
        <v>216.89999999999998</v>
      </c>
      <c r="M20" s="114">
        <v>289.2</v>
      </c>
      <c r="N20" s="114">
        <f>D28-D20</f>
        <v>379.5</v>
      </c>
      <c r="O20" s="114">
        <f>D30-D20</f>
        <v>408.9</v>
      </c>
      <c r="P20" s="116">
        <f>O20+D20</f>
        <v>835.5</v>
      </c>
      <c r="Q20" s="106" t="s">
        <v>52</v>
      </c>
    </row>
    <row r="21" spans="1:17" ht="16.5" thickBot="1">
      <c r="A21" s="109"/>
      <c r="B21" s="109"/>
      <c r="C21" s="14" t="s">
        <v>4</v>
      </c>
      <c r="D21" s="111"/>
      <c r="E21" s="17">
        <f>E20/2</f>
        <v>33</v>
      </c>
      <c r="F21" s="17">
        <v>30</v>
      </c>
      <c r="G21" s="17">
        <f>G20/2</f>
        <v>27</v>
      </c>
      <c r="H21" s="17">
        <f>H20/2</f>
        <v>12</v>
      </c>
      <c r="I21" s="17">
        <v>6</v>
      </c>
      <c r="J21" s="113"/>
      <c r="K21" s="115"/>
      <c r="L21" s="115"/>
      <c r="M21" s="115"/>
      <c r="N21" s="115"/>
      <c r="O21" s="115"/>
      <c r="P21" s="117"/>
      <c r="Q21" s="107"/>
    </row>
    <row r="22" spans="1:17" ht="16.5" thickBot="1">
      <c r="A22" s="108" t="s">
        <v>8</v>
      </c>
      <c r="B22" s="108">
        <v>417</v>
      </c>
      <c r="C22" s="13" t="s">
        <v>3</v>
      </c>
      <c r="D22" s="110">
        <v>528.4</v>
      </c>
      <c r="E22" s="19">
        <v>84</v>
      </c>
      <c r="F22" s="18">
        <v>78</v>
      </c>
      <c r="G22" s="19">
        <v>70</v>
      </c>
      <c r="H22" s="19">
        <v>40</v>
      </c>
      <c r="I22" s="19">
        <v>29</v>
      </c>
      <c r="J22" s="19">
        <v>16</v>
      </c>
      <c r="K22" s="112" t="s">
        <v>16</v>
      </c>
      <c r="L22" s="114">
        <f>D24-D22</f>
        <v>115.10000000000002</v>
      </c>
      <c r="M22" s="114">
        <v>187.4</v>
      </c>
      <c r="N22" s="114">
        <f>D28-D22</f>
        <v>277.70000000000005</v>
      </c>
      <c r="O22" s="114">
        <f>D30-D22</f>
        <v>307.1</v>
      </c>
      <c r="P22" s="116">
        <f>O22+D22</f>
        <v>835.5</v>
      </c>
      <c r="Q22" s="106" t="s">
        <v>52</v>
      </c>
    </row>
    <row r="23" spans="1:17" ht="16.5" thickBot="1">
      <c r="A23" s="109"/>
      <c r="B23" s="109"/>
      <c r="C23" s="14" t="s">
        <v>4</v>
      </c>
      <c r="D23" s="111"/>
      <c r="E23" s="17">
        <f aca="true" t="shared" si="0" ref="E23:J23">E22/2</f>
        <v>42</v>
      </c>
      <c r="F23" s="17">
        <f t="shared" si="0"/>
        <v>39</v>
      </c>
      <c r="G23" s="17">
        <f t="shared" si="0"/>
        <v>35</v>
      </c>
      <c r="H23" s="17">
        <f t="shared" si="0"/>
        <v>20</v>
      </c>
      <c r="I23" s="17">
        <v>14</v>
      </c>
      <c r="J23" s="17">
        <f t="shared" si="0"/>
        <v>8</v>
      </c>
      <c r="K23" s="113"/>
      <c r="L23" s="115"/>
      <c r="M23" s="115"/>
      <c r="N23" s="115"/>
      <c r="O23" s="115"/>
      <c r="P23" s="117"/>
      <c r="Q23" s="107"/>
    </row>
    <row r="24" spans="1:17" ht="16.5" thickBot="1">
      <c r="A24" s="108" t="s">
        <v>9</v>
      </c>
      <c r="B24" s="108">
        <v>428</v>
      </c>
      <c r="C24" s="13" t="s">
        <v>3</v>
      </c>
      <c r="D24" s="110">
        <v>643.5</v>
      </c>
      <c r="E24" s="19">
        <v>105</v>
      </c>
      <c r="F24" s="18">
        <v>96</v>
      </c>
      <c r="G24" s="19">
        <v>89</v>
      </c>
      <c r="H24" s="19">
        <v>58</v>
      </c>
      <c r="I24" s="19">
        <v>47</v>
      </c>
      <c r="J24" s="19">
        <v>35</v>
      </c>
      <c r="K24" s="19">
        <v>18</v>
      </c>
      <c r="L24" s="112" t="s">
        <v>17</v>
      </c>
      <c r="M24" s="114">
        <v>72.3</v>
      </c>
      <c r="N24" s="114">
        <f>D28-D24</f>
        <v>162.60000000000002</v>
      </c>
      <c r="O24" s="114">
        <f>D30-D24</f>
        <v>192</v>
      </c>
      <c r="P24" s="116">
        <f>O24+D24</f>
        <v>835.5</v>
      </c>
      <c r="Q24" s="106" t="s">
        <v>52</v>
      </c>
    </row>
    <row r="25" spans="1:17" ht="16.5" thickBot="1">
      <c r="A25" s="109"/>
      <c r="B25" s="109"/>
      <c r="C25" s="14" t="s">
        <v>4</v>
      </c>
      <c r="D25" s="111"/>
      <c r="E25" s="17">
        <v>52</v>
      </c>
      <c r="F25" s="17">
        <f aca="true" t="shared" si="1" ref="F25:K25">F24/2</f>
        <v>48</v>
      </c>
      <c r="G25" s="17">
        <v>44</v>
      </c>
      <c r="H25" s="17">
        <f t="shared" si="1"/>
        <v>29</v>
      </c>
      <c r="I25" s="17">
        <v>23</v>
      </c>
      <c r="J25" s="17">
        <v>17</v>
      </c>
      <c r="K25" s="17">
        <f t="shared" si="1"/>
        <v>9</v>
      </c>
      <c r="L25" s="113"/>
      <c r="M25" s="115"/>
      <c r="N25" s="115"/>
      <c r="O25" s="115"/>
      <c r="P25" s="117"/>
      <c r="Q25" s="107"/>
    </row>
    <row r="26" spans="1:17" ht="16.5" thickBot="1">
      <c r="A26" s="108" t="s">
        <v>10</v>
      </c>
      <c r="B26" s="108">
        <v>428</v>
      </c>
      <c r="C26" s="13" t="s">
        <v>3</v>
      </c>
      <c r="D26" s="110">
        <v>715.8</v>
      </c>
      <c r="E26" s="19">
        <v>112</v>
      </c>
      <c r="F26" s="18">
        <v>108</v>
      </c>
      <c r="G26" s="19">
        <v>100</v>
      </c>
      <c r="H26" s="19">
        <v>69.99999999999999</v>
      </c>
      <c r="I26" s="19">
        <v>59</v>
      </c>
      <c r="J26" s="19">
        <v>46</v>
      </c>
      <c r="K26" s="19">
        <v>30</v>
      </c>
      <c r="L26" s="19">
        <v>12</v>
      </c>
      <c r="M26" s="112" t="s">
        <v>18</v>
      </c>
      <c r="N26" s="114">
        <f>D28-D26</f>
        <v>90.30000000000007</v>
      </c>
      <c r="O26" s="114">
        <f>D30-D26</f>
        <v>119.70000000000005</v>
      </c>
      <c r="P26" s="116">
        <f>O26+D26</f>
        <v>835.5</v>
      </c>
      <c r="Q26" s="106" t="s">
        <v>52</v>
      </c>
    </row>
    <row r="27" spans="1:17" ht="16.5" thickBot="1">
      <c r="A27" s="109"/>
      <c r="B27" s="109"/>
      <c r="C27" s="14" t="s">
        <v>4</v>
      </c>
      <c r="D27" s="111"/>
      <c r="E27" s="17">
        <f aca="true" t="shared" si="2" ref="E27:L27">E26/2</f>
        <v>56</v>
      </c>
      <c r="F27" s="17">
        <f t="shared" si="2"/>
        <v>54</v>
      </c>
      <c r="G27" s="17">
        <f t="shared" si="2"/>
        <v>50</v>
      </c>
      <c r="H27" s="17">
        <f t="shared" si="2"/>
        <v>34.99999999999999</v>
      </c>
      <c r="I27" s="17">
        <v>29</v>
      </c>
      <c r="J27" s="17">
        <f t="shared" si="2"/>
        <v>23</v>
      </c>
      <c r="K27" s="17">
        <f t="shared" si="2"/>
        <v>15</v>
      </c>
      <c r="L27" s="17">
        <f t="shared" si="2"/>
        <v>6</v>
      </c>
      <c r="M27" s="113"/>
      <c r="N27" s="115"/>
      <c r="O27" s="115"/>
      <c r="P27" s="117"/>
      <c r="Q27" s="107"/>
    </row>
    <row r="28" spans="1:17" ht="16.5" thickBot="1">
      <c r="A28" s="108" t="s">
        <v>11</v>
      </c>
      <c r="B28" s="108">
        <v>625</v>
      </c>
      <c r="C28" s="13" t="s">
        <v>3</v>
      </c>
      <c r="D28" s="110">
        <v>806.1</v>
      </c>
      <c r="E28" s="19">
        <v>129</v>
      </c>
      <c r="F28" s="18">
        <v>122</v>
      </c>
      <c r="G28" s="19">
        <v>115</v>
      </c>
      <c r="H28" s="19">
        <v>84</v>
      </c>
      <c r="I28" s="19">
        <v>73</v>
      </c>
      <c r="J28" s="19">
        <v>61</v>
      </c>
      <c r="K28" s="19">
        <v>44</v>
      </c>
      <c r="L28" s="19">
        <v>26</v>
      </c>
      <c r="M28" s="19">
        <v>14</v>
      </c>
      <c r="N28" s="112" t="s">
        <v>19</v>
      </c>
      <c r="O28" s="114">
        <f>D30-D28</f>
        <v>29.399999999999977</v>
      </c>
      <c r="P28" s="116">
        <f>O28+D28</f>
        <v>835.5</v>
      </c>
      <c r="Q28" s="106" t="s">
        <v>52</v>
      </c>
    </row>
    <row r="29" spans="1:17" ht="16.5" thickBot="1">
      <c r="A29" s="109"/>
      <c r="B29" s="109"/>
      <c r="C29" s="14" t="s">
        <v>4</v>
      </c>
      <c r="D29" s="111"/>
      <c r="E29" s="17">
        <v>64</v>
      </c>
      <c r="F29" s="17">
        <f aca="true" t="shared" si="3" ref="F29:M29">F28/2</f>
        <v>61</v>
      </c>
      <c r="G29" s="17">
        <v>57</v>
      </c>
      <c r="H29" s="17">
        <f t="shared" si="3"/>
        <v>42</v>
      </c>
      <c r="I29" s="17">
        <v>36</v>
      </c>
      <c r="J29" s="17">
        <v>30</v>
      </c>
      <c r="K29" s="17">
        <f t="shared" si="3"/>
        <v>22</v>
      </c>
      <c r="L29" s="17">
        <f t="shared" si="3"/>
        <v>13</v>
      </c>
      <c r="M29" s="17">
        <f t="shared" si="3"/>
        <v>7</v>
      </c>
      <c r="N29" s="113"/>
      <c r="O29" s="115"/>
      <c r="P29" s="117"/>
      <c r="Q29" s="107"/>
    </row>
    <row r="30" spans="1:15" ht="16.5" thickBot="1">
      <c r="A30" s="108" t="s">
        <v>23</v>
      </c>
      <c r="B30" s="108">
        <v>689</v>
      </c>
      <c r="C30" s="13" t="s">
        <v>3</v>
      </c>
      <c r="D30" s="110">
        <v>835.5</v>
      </c>
      <c r="E30" s="16">
        <v>132</v>
      </c>
      <c r="F30" s="16">
        <v>127</v>
      </c>
      <c r="G30" s="16">
        <v>119</v>
      </c>
      <c r="H30" s="16">
        <v>89</v>
      </c>
      <c r="I30" s="16">
        <v>78</v>
      </c>
      <c r="J30" s="16">
        <v>65</v>
      </c>
      <c r="K30" s="16">
        <v>49</v>
      </c>
      <c r="L30" s="16">
        <v>31</v>
      </c>
      <c r="M30" s="16">
        <v>19</v>
      </c>
      <c r="N30" s="16">
        <v>12</v>
      </c>
      <c r="O30" s="112" t="s">
        <v>24</v>
      </c>
    </row>
    <row r="31" spans="1:15" ht="16.5" thickBot="1">
      <c r="A31" s="109"/>
      <c r="B31" s="109"/>
      <c r="C31" s="15" t="s">
        <v>4</v>
      </c>
      <c r="D31" s="111"/>
      <c r="E31" s="17">
        <f>E30/2</f>
        <v>66</v>
      </c>
      <c r="F31" s="17">
        <v>63</v>
      </c>
      <c r="G31" s="17">
        <v>59</v>
      </c>
      <c r="H31" s="17">
        <v>44</v>
      </c>
      <c r="I31" s="17">
        <f>I30/2</f>
        <v>39</v>
      </c>
      <c r="J31" s="17">
        <v>32</v>
      </c>
      <c r="K31" s="17">
        <v>24</v>
      </c>
      <c r="L31" s="17">
        <v>15</v>
      </c>
      <c r="M31" s="17">
        <v>9</v>
      </c>
      <c r="N31" s="17">
        <f>N30/2</f>
        <v>6</v>
      </c>
      <c r="O31" s="113"/>
    </row>
    <row r="33" ht="13.5" thickBot="1"/>
    <row r="34" spans="1:15" ht="29.25" thickBot="1">
      <c r="A34" s="146" t="s">
        <v>73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/>
    </row>
    <row r="35" spans="1:15" ht="16.5" customHeight="1">
      <c r="A35" s="1"/>
      <c r="B35" s="130" t="s">
        <v>46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1:15" ht="16.5" customHeight="1">
      <c r="A36" s="2"/>
      <c r="B36" s="133" t="s">
        <v>22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</row>
    <row r="37" spans="1:15" ht="16.5" customHeight="1" thickBot="1">
      <c r="A37" s="2"/>
      <c r="B37" s="133" t="s">
        <v>61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</row>
    <row r="38" spans="1:15" ht="16.5" customHeight="1" thickBot="1">
      <c r="A38" s="2"/>
      <c r="B38" s="7"/>
      <c r="C38" s="8"/>
      <c r="D38" s="8"/>
      <c r="E38" s="8"/>
      <c r="F38" s="8"/>
      <c r="G38" s="136" t="s">
        <v>79</v>
      </c>
      <c r="H38" s="137"/>
      <c r="I38" s="137"/>
      <c r="J38" s="138"/>
      <c r="K38" s="8"/>
      <c r="L38" s="8"/>
      <c r="M38" s="8"/>
      <c r="N38" s="8"/>
      <c r="O38" s="9"/>
    </row>
    <row r="39" spans="1:15" ht="16.5" customHeight="1" thickBot="1">
      <c r="A39" s="2"/>
      <c r="B39" s="10"/>
      <c r="C39" s="11"/>
      <c r="D39" s="11"/>
      <c r="E39" s="11"/>
      <c r="F39" s="11"/>
      <c r="G39" s="139">
        <v>0.13</v>
      </c>
      <c r="H39" s="140"/>
      <c r="I39" s="140"/>
      <c r="J39" s="141"/>
      <c r="K39" s="11"/>
      <c r="L39" s="11"/>
      <c r="M39" s="11"/>
      <c r="N39" s="11"/>
      <c r="O39" s="12"/>
    </row>
    <row r="40" spans="1:15" ht="16.5" customHeight="1" thickBot="1">
      <c r="A40" s="142" t="s">
        <v>0</v>
      </c>
      <c r="B40" s="143"/>
      <c r="C40" s="144" t="s">
        <v>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3"/>
    </row>
    <row r="41" spans="1:15" ht="16.5" customHeight="1">
      <c r="A41" s="112" t="s">
        <v>47</v>
      </c>
      <c r="B41" s="112" t="s">
        <v>48</v>
      </c>
      <c r="C41" s="112" t="s">
        <v>40</v>
      </c>
      <c r="D41" s="112" t="s">
        <v>45</v>
      </c>
      <c r="E41" s="112" t="s">
        <v>59</v>
      </c>
      <c r="F41" s="112" t="s">
        <v>35</v>
      </c>
      <c r="G41" s="112" t="s">
        <v>20</v>
      </c>
      <c r="H41" s="112" t="s">
        <v>13</v>
      </c>
      <c r="I41" s="112" t="s">
        <v>14</v>
      </c>
      <c r="J41" s="112" t="s">
        <v>15</v>
      </c>
      <c r="K41" s="112" t="s">
        <v>16</v>
      </c>
      <c r="L41" s="112" t="s">
        <v>17</v>
      </c>
      <c r="M41" s="112" t="s">
        <v>18</v>
      </c>
      <c r="N41" s="112" t="s">
        <v>19</v>
      </c>
      <c r="O41" s="112" t="s">
        <v>24</v>
      </c>
    </row>
    <row r="42" spans="1:15" ht="16.5" customHeight="1" thickBo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7" ht="16.5" customHeight="1" thickBot="1">
      <c r="A43" s="108" t="s">
        <v>60</v>
      </c>
      <c r="B43" s="108">
        <v>1</v>
      </c>
      <c r="C43" s="13" t="s">
        <v>3</v>
      </c>
      <c r="D43" s="110">
        <v>0</v>
      </c>
      <c r="E43" s="112" t="s">
        <v>59</v>
      </c>
      <c r="F43" s="151" t="s">
        <v>71</v>
      </c>
      <c r="G43" s="152"/>
      <c r="H43" s="152"/>
      <c r="I43" s="152"/>
      <c r="J43" s="152"/>
      <c r="K43" s="152"/>
      <c r="L43" s="152"/>
      <c r="M43" s="152"/>
      <c r="N43" s="152"/>
      <c r="O43" s="153"/>
      <c r="P43" s="118" t="s">
        <v>51</v>
      </c>
      <c r="Q43" s="119"/>
    </row>
    <row r="44" spans="1:17" ht="16.5" customHeight="1" thickBot="1">
      <c r="A44" s="109"/>
      <c r="B44" s="109"/>
      <c r="C44" s="14" t="s">
        <v>4</v>
      </c>
      <c r="D44" s="111"/>
      <c r="E44" s="113"/>
      <c r="F44" s="154"/>
      <c r="G44" s="155"/>
      <c r="H44" s="155"/>
      <c r="I44" s="155"/>
      <c r="J44" s="155"/>
      <c r="K44" s="155"/>
      <c r="L44" s="155"/>
      <c r="M44" s="155"/>
      <c r="N44" s="155"/>
      <c r="O44" s="156"/>
      <c r="P44" s="120"/>
      <c r="Q44" s="121"/>
    </row>
    <row r="45" spans="1:17" ht="16.5" customHeight="1" thickBot="1">
      <c r="A45" s="108" t="s">
        <v>39</v>
      </c>
      <c r="B45" s="108">
        <v>4</v>
      </c>
      <c r="C45" s="13" t="s">
        <v>3</v>
      </c>
      <c r="D45" s="110">
        <v>43.1</v>
      </c>
      <c r="E45" s="16">
        <v>8</v>
      </c>
      <c r="F45" s="112" t="s">
        <v>35</v>
      </c>
      <c r="G45" s="114">
        <f>SUM(D47-D45)</f>
        <v>45.99999999999999</v>
      </c>
      <c r="H45" s="114">
        <f>D49-D45</f>
        <v>235.20000000000002</v>
      </c>
      <c r="I45" s="114">
        <f>SUM(D51-D45)</f>
        <v>305.29999999999995</v>
      </c>
      <c r="J45" s="114">
        <f>SUM(D53-D45)</f>
        <v>383.5</v>
      </c>
      <c r="K45" s="114">
        <f>SUM(D55-D45)</f>
        <v>485.29999999999995</v>
      </c>
      <c r="L45" s="114">
        <f>SUM(D57-D45)</f>
        <v>600.4</v>
      </c>
      <c r="M45" s="114">
        <f>D59-D45</f>
        <v>672.6999999999999</v>
      </c>
      <c r="N45" s="114">
        <f>D61-D45</f>
        <v>763</v>
      </c>
      <c r="O45" s="114">
        <f>D63-D45</f>
        <v>792.4</v>
      </c>
      <c r="P45" s="116">
        <f>O45+D45</f>
        <v>835.5</v>
      </c>
      <c r="Q45" s="106" t="s">
        <v>52</v>
      </c>
    </row>
    <row r="46" spans="1:17" ht="16.5" customHeight="1" thickBot="1">
      <c r="A46" s="109"/>
      <c r="B46" s="109"/>
      <c r="C46" s="14" t="s">
        <v>4</v>
      </c>
      <c r="D46" s="111"/>
      <c r="E46" s="17">
        <v>4</v>
      </c>
      <c r="F46" s="113"/>
      <c r="G46" s="115"/>
      <c r="H46" s="115"/>
      <c r="I46" s="115"/>
      <c r="J46" s="115"/>
      <c r="K46" s="115"/>
      <c r="L46" s="115"/>
      <c r="M46" s="115"/>
      <c r="N46" s="115"/>
      <c r="O46" s="115"/>
      <c r="P46" s="117"/>
      <c r="Q46" s="107"/>
    </row>
    <row r="47" spans="1:17" ht="16.5" customHeight="1" thickBot="1">
      <c r="A47" s="108" t="s">
        <v>2</v>
      </c>
      <c r="B47" s="108">
        <v>8</v>
      </c>
      <c r="C47" s="13" t="s">
        <v>3</v>
      </c>
      <c r="D47" s="110">
        <v>89.1</v>
      </c>
      <c r="E47" s="16">
        <v>10</v>
      </c>
      <c r="F47" s="18">
        <v>8</v>
      </c>
      <c r="G47" s="112" t="s">
        <v>20</v>
      </c>
      <c r="H47" s="114">
        <f>SUM(D49-D47)</f>
        <v>189.20000000000002</v>
      </c>
      <c r="I47" s="114">
        <f>SUM(D51-D47)</f>
        <v>259.29999999999995</v>
      </c>
      <c r="J47" s="114">
        <f>SUM(D53-D47)</f>
        <v>337.5</v>
      </c>
      <c r="K47" s="114">
        <f>SUM(D55-D47)</f>
        <v>439.29999999999995</v>
      </c>
      <c r="L47" s="114">
        <f>SUM(D57-D47)</f>
        <v>554.4</v>
      </c>
      <c r="M47" s="114">
        <f>D59-D47</f>
        <v>626.6999999999999</v>
      </c>
      <c r="N47" s="114">
        <f>D61-D47</f>
        <v>717</v>
      </c>
      <c r="O47" s="114">
        <f>D63-D47</f>
        <v>746.4</v>
      </c>
      <c r="P47" s="116">
        <f>O47+D47</f>
        <v>835.5</v>
      </c>
      <c r="Q47" s="106" t="s">
        <v>52</v>
      </c>
    </row>
    <row r="48" spans="1:17" ht="16.5" customHeight="1" thickBot="1">
      <c r="A48" s="109"/>
      <c r="B48" s="109"/>
      <c r="C48" s="14" t="s">
        <v>4</v>
      </c>
      <c r="D48" s="111"/>
      <c r="E48" s="17">
        <v>5</v>
      </c>
      <c r="F48" s="17">
        <v>4</v>
      </c>
      <c r="G48" s="113"/>
      <c r="H48" s="115"/>
      <c r="I48" s="115"/>
      <c r="J48" s="115"/>
      <c r="K48" s="115"/>
      <c r="L48" s="115"/>
      <c r="M48" s="115"/>
      <c r="N48" s="115"/>
      <c r="O48" s="115"/>
      <c r="P48" s="117"/>
      <c r="Q48" s="107"/>
    </row>
    <row r="49" spans="1:17" ht="16.5" customHeight="1" thickBot="1">
      <c r="A49" s="108" t="s">
        <v>6</v>
      </c>
      <c r="B49" s="108">
        <v>209</v>
      </c>
      <c r="C49" s="13" t="s">
        <v>3</v>
      </c>
      <c r="D49" s="110">
        <v>278.3</v>
      </c>
      <c r="E49" s="16">
        <v>30</v>
      </c>
      <c r="F49" s="18">
        <v>31</v>
      </c>
      <c r="G49" s="16">
        <v>25</v>
      </c>
      <c r="H49" s="112" t="s">
        <v>13</v>
      </c>
      <c r="I49" s="114">
        <f>SUM(D51-D49)</f>
        <v>70.09999999999997</v>
      </c>
      <c r="J49" s="114">
        <f>SUM(D53-D49)</f>
        <v>148.3</v>
      </c>
      <c r="K49" s="114">
        <f>SUM(D55-D49)</f>
        <v>250.09999999999997</v>
      </c>
      <c r="L49" s="114">
        <f>D57-D49</f>
        <v>365.2</v>
      </c>
      <c r="M49" s="114">
        <v>437.5</v>
      </c>
      <c r="N49" s="114">
        <f>D61-D49</f>
        <v>527.8</v>
      </c>
      <c r="O49" s="114">
        <f>D63-D49</f>
        <v>557.2</v>
      </c>
      <c r="P49" s="116">
        <f>O49+D49</f>
        <v>835.5</v>
      </c>
      <c r="Q49" s="106" t="s">
        <v>52</v>
      </c>
    </row>
    <row r="50" spans="1:17" ht="16.5" customHeight="1" thickBot="1">
      <c r="A50" s="109"/>
      <c r="B50" s="109"/>
      <c r="C50" s="14" t="s">
        <v>4</v>
      </c>
      <c r="D50" s="111"/>
      <c r="E50" s="17">
        <v>15</v>
      </c>
      <c r="F50" s="17">
        <v>14</v>
      </c>
      <c r="G50" s="17">
        <v>12</v>
      </c>
      <c r="H50" s="113"/>
      <c r="I50" s="115"/>
      <c r="J50" s="115"/>
      <c r="K50" s="115"/>
      <c r="L50" s="115"/>
      <c r="M50" s="115"/>
      <c r="N50" s="115"/>
      <c r="O50" s="115"/>
      <c r="P50" s="117"/>
      <c r="Q50" s="107"/>
    </row>
    <row r="51" spans="1:17" ht="16.5" customHeight="1" thickBot="1">
      <c r="A51" s="108" t="s">
        <v>5</v>
      </c>
      <c r="B51" s="108">
        <v>217</v>
      </c>
      <c r="C51" s="13" t="s">
        <v>3</v>
      </c>
      <c r="D51" s="110">
        <v>348.4</v>
      </c>
      <c r="E51" s="18">
        <v>38</v>
      </c>
      <c r="F51" s="18">
        <v>37</v>
      </c>
      <c r="G51" s="18">
        <v>34</v>
      </c>
      <c r="H51" s="18">
        <v>9</v>
      </c>
      <c r="I51" s="112" t="s">
        <v>14</v>
      </c>
      <c r="J51" s="114">
        <f>SUM(D53-D51)</f>
        <v>78.20000000000005</v>
      </c>
      <c r="K51" s="114">
        <f>SUM(D55-D51)</f>
        <v>180</v>
      </c>
      <c r="L51" s="114">
        <f>D57-D51</f>
        <v>295.1</v>
      </c>
      <c r="M51" s="114">
        <f>D59-D51</f>
        <v>367.4</v>
      </c>
      <c r="N51" s="114">
        <f>D61-D51</f>
        <v>457.70000000000005</v>
      </c>
      <c r="O51" s="114">
        <f>D63-D51</f>
        <v>487.1</v>
      </c>
      <c r="P51" s="116">
        <f>O51+D51</f>
        <v>835.5</v>
      </c>
      <c r="Q51" s="106" t="s">
        <v>52</v>
      </c>
    </row>
    <row r="52" spans="1:17" ht="16.5" customHeight="1" thickBot="1">
      <c r="A52" s="109"/>
      <c r="B52" s="109"/>
      <c r="C52" s="14" t="s">
        <v>4</v>
      </c>
      <c r="D52" s="111"/>
      <c r="E52" s="17">
        <v>19</v>
      </c>
      <c r="F52" s="17">
        <v>18</v>
      </c>
      <c r="G52" s="17">
        <v>17</v>
      </c>
      <c r="H52" s="17">
        <v>4</v>
      </c>
      <c r="I52" s="113"/>
      <c r="J52" s="115"/>
      <c r="K52" s="115"/>
      <c r="L52" s="115"/>
      <c r="M52" s="115"/>
      <c r="N52" s="115"/>
      <c r="O52" s="115"/>
      <c r="P52" s="117"/>
      <c r="Q52" s="107"/>
    </row>
    <row r="53" spans="1:17" ht="16.5" customHeight="1" thickBot="1">
      <c r="A53" s="108" t="s">
        <v>7</v>
      </c>
      <c r="B53" s="108">
        <v>217</v>
      </c>
      <c r="C53" s="13" t="s">
        <v>3</v>
      </c>
      <c r="D53" s="110">
        <v>426.6</v>
      </c>
      <c r="E53" s="19">
        <v>45</v>
      </c>
      <c r="F53" s="18">
        <v>50</v>
      </c>
      <c r="G53" s="19">
        <v>44</v>
      </c>
      <c r="H53" s="19">
        <v>19</v>
      </c>
      <c r="I53" s="19">
        <v>10</v>
      </c>
      <c r="J53" s="112" t="s">
        <v>15</v>
      </c>
      <c r="K53" s="114">
        <f>SUM(D55-D53)</f>
        <v>101.79999999999995</v>
      </c>
      <c r="L53" s="114">
        <f>D57-D53</f>
        <v>216.89999999999998</v>
      </c>
      <c r="M53" s="114">
        <v>289.2</v>
      </c>
      <c r="N53" s="114">
        <f>D61-D53</f>
        <v>379.5</v>
      </c>
      <c r="O53" s="114">
        <f>D63-D53</f>
        <v>408.9</v>
      </c>
      <c r="P53" s="116">
        <f>O53+D53</f>
        <v>835.5</v>
      </c>
      <c r="Q53" s="106" t="s">
        <v>52</v>
      </c>
    </row>
    <row r="54" spans="1:17" ht="16.5" customHeight="1" thickBot="1">
      <c r="A54" s="109"/>
      <c r="B54" s="109"/>
      <c r="C54" s="14" t="s">
        <v>4</v>
      </c>
      <c r="D54" s="111"/>
      <c r="E54" s="17">
        <v>22</v>
      </c>
      <c r="F54" s="17">
        <v>25</v>
      </c>
      <c r="G54" s="17">
        <v>22</v>
      </c>
      <c r="H54" s="17">
        <v>9</v>
      </c>
      <c r="I54" s="17">
        <v>5</v>
      </c>
      <c r="J54" s="113"/>
      <c r="K54" s="115"/>
      <c r="L54" s="115"/>
      <c r="M54" s="115"/>
      <c r="N54" s="115"/>
      <c r="O54" s="115"/>
      <c r="P54" s="117"/>
      <c r="Q54" s="107"/>
    </row>
    <row r="55" spans="1:17" ht="16.5" customHeight="1" thickBot="1">
      <c r="A55" s="108" t="s">
        <v>8</v>
      </c>
      <c r="B55" s="108">
        <v>417</v>
      </c>
      <c r="C55" s="13" t="s">
        <v>3</v>
      </c>
      <c r="D55" s="110">
        <v>528.4</v>
      </c>
      <c r="E55" s="19">
        <v>60</v>
      </c>
      <c r="F55" s="18">
        <v>63</v>
      </c>
      <c r="G55" s="19">
        <v>57</v>
      </c>
      <c r="H55" s="19">
        <v>33</v>
      </c>
      <c r="I55" s="19">
        <v>23</v>
      </c>
      <c r="J55" s="19">
        <v>13</v>
      </c>
      <c r="K55" s="112" t="s">
        <v>16</v>
      </c>
      <c r="L55" s="114">
        <f>D57-D55</f>
        <v>115.10000000000002</v>
      </c>
      <c r="M55" s="114">
        <v>187.4</v>
      </c>
      <c r="N55" s="114">
        <f>D61-D55</f>
        <v>277.70000000000005</v>
      </c>
      <c r="O55" s="114">
        <f>D63-D55</f>
        <v>307.1</v>
      </c>
      <c r="P55" s="116">
        <f>O55+D55</f>
        <v>835.5</v>
      </c>
      <c r="Q55" s="106" t="s">
        <v>52</v>
      </c>
    </row>
    <row r="56" spans="1:17" ht="16.5" customHeight="1" thickBot="1">
      <c r="A56" s="109"/>
      <c r="B56" s="109"/>
      <c r="C56" s="14" t="s">
        <v>4</v>
      </c>
      <c r="D56" s="111"/>
      <c r="E56" s="17">
        <v>30</v>
      </c>
      <c r="F56" s="17">
        <v>31</v>
      </c>
      <c r="G56" s="17">
        <v>28</v>
      </c>
      <c r="H56" s="17">
        <v>16</v>
      </c>
      <c r="I56" s="17">
        <v>11</v>
      </c>
      <c r="J56" s="17">
        <v>6</v>
      </c>
      <c r="K56" s="113"/>
      <c r="L56" s="115"/>
      <c r="M56" s="115"/>
      <c r="N56" s="115"/>
      <c r="O56" s="115"/>
      <c r="P56" s="117"/>
      <c r="Q56" s="107"/>
    </row>
    <row r="57" spans="1:17" ht="16.5" customHeight="1" thickBot="1">
      <c r="A57" s="108" t="s">
        <v>9</v>
      </c>
      <c r="B57" s="108">
        <v>428</v>
      </c>
      <c r="C57" s="13" t="s">
        <v>3</v>
      </c>
      <c r="D57" s="110">
        <v>643.5</v>
      </c>
      <c r="E57" s="19">
        <v>70</v>
      </c>
      <c r="F57" s="18">
        <v>66</v>
      </c>
      <c r="G57" s="19">
        <v>61</v>
      </c>
      <c r="H57" s="19">
        <v>47</v>
      </c>
      <c r="I57" s="19">
        <v>38</v>
      </c>
      <c r="J57" s="19">
        <v>28</v>
      </c>
      <c r="K57" s="19">
        <v>15</v>
      </c>
      <c r="L57" s="112" t="s">
        <v>17</v>
      </c>
      <c r="M57" s="114">
        <v>72.3</v>
      </c>
      <c r="N57" s="114">
        <f>D61-D57</f>
        <v>162.60000000000002</v>
      </c>
      <c r="O57" s="114">
        <f>D63-D57</f>
        <v>192</v>
      </c>
      <c r="P57" s="116">
        <f>O57+D57</f>
        <v>835.5</v>
      </c>
      <c r="Q57" s="106" t="s">
        <v>52</v>
      </c>
    </row>
    <row r="58" spans="1:18" ht="16.5" customHeight="1" thickBot="1">
      <c r="A58" s="109"/>
      <c r="B58" s="109"/>
      <c r="C58" s="14" t="s">
        <v>4</v>
      </c>
      <c r="D58" s="111"/>
      <c r="E58" s="17">
        <v>35</v>
      </c>
      <c r="F58" s="17">
        <v>33</v>
      </c>
      <c r="G58" s="17">
        <v>30</v>
      </c>
      <c r="H58" s="17">
        <v>23</v>
      </c>
      <c r="I58" s="17">
        <v>19</v>
      </c>
      <c r="J58" s="17">
        <v>14</v>
      </c>
      <c r="K58" s="17">
        <v>7</v>
      </c>
      <c r="L58" s="113"/>
      <c r="M58" s="115"/>
      <c r="N58" s="115"/>
      <c r="O58" s="115"/>
      <c r="P58" s="117"/>
      <c r="Q58" s="107"/>
      <c r="R58" s="4"/>
    </row>
    <row r="59" spans="1:18" ht="16.5" customHeight="1" thickBot="1">
      <c r="A59" s="108" t="s">
        <v>10</v>
      </c>
      <c r="B59" s="108">
        <v>428</v>
      </c>
      <c r="C59" s="13" t="s">
        <v>3</v>
      </c>
      <c r="D59" s="110">
        <v>715.8</v>
      </c>
      <c r="E59" s="19">
        <v>78</v>
      </c>
      <c r="F59" s="18">
        <v>73.997</v>
      </c>
      <c r="G59" s="19">
        <v>69</v>
      </c>
      <c r="H59" s="19">
        <v>57</v>
      </c>
      <c r="I59" s="19">
        <v>48</v>
      </c>
      <c r="J59" s="19">
        <v>38</v>
      </c>
      <c r="K59" s="19">
        <v>24</v>
      </c>
      <c r="L59" s="19">
        <v>15</v>
      </c>
      <c r="M59" s="112" t="s">
        <v>18</v>
      </c>
      <c r="N59" s="114">
        <f>D61-D59</f>
        <v>90.30000000000007</v>
      </c>
      <c r="O59" s="114">
        <f>D63-D59</f>
        <v>119.70000000000005</v>
      </c>
      <c r="P59" s="116">
        <f>O59+D59</f>
        <v>835.5</v>
      </c>
      <c r="Q59" s="106" t="s">
        <v>52</v>
      </c>
      <c r="R59" s="4"/>
    </row>
    <row r="60" spans="1:17" ht="16.5" customHeight="1" thickBot="1">
      <c r="A60" s="109"/>
      <c r="B60" s="109"/>
      <c r="C60" s="14" t="s">
        <v>4</v>
      </c>
      <c r="D60" s="111"/>
      <c r="E60" s="17">
        <v>39</v>
      </c>
      <c r="F60" s="17">
        <v>36.9985</v>
      </c>
      <c r="G60" s="17">
        <v>34</v>
      </c>
      <c r="H60" s="17">
        <v>28</v>
      </c>
      <c r="I60" s="17">
        <v>24</v>
      </c>
      <c r="J60" s="17">
        <v>19</v>
      </c>
      <c r="K60" s="17">
        <v>12</v>
      </c>
      <c r="L60" s="17">
        <v>7</v>
      </c>
      <c r="M60" s="113"/>
      <c r="N60" s="115"/>
      <c r="O60" s="115"/>
      <c r="P60" s="117"/>
      <c r="Q60" s="107"/>
    </row>
    <row r="61" spans="1:17" ht="16.5" customHeight="1" thickBot="1">
      <c r="A61" s="108" t="s">
        <v>11</v>
      </c>
      <c r="B61" s="108">
        <v>625</v>
      </c>
      <c r="C61" s="13" t="s">
        <v>3</v>
      </c>
      <c r="D61" s="110">
        <v>806.1</v>
      </c>
      <c r="E61" s="19">
        <v>89</v>
      </c>
      <c r="F61" s="18">
        <v>84</v>
      </c>
      <c r="G61" s="19">
        <v>79</v>
      </c>
      <c r="H61" s="19">
        <v>69</v>
      </c>
      <c r="I61" s="19">
        <v>50</v>
      </c>
      <c r="J61" s="19">
        <v>49</v>
      </c>
      <c r="K61" s="19">
        <v>36</v>
      </c>
      <c r="L61" s="19">
        <v>21</v>
      </c>
      <c r="M61" s="19">
        <v>12</v>
      </c>
      <c r="N61" s="112" t="s">
        <v>19</v>
      </c>
      <c r="O61" s="114">
        <f>D63-D61</f>
        <v>29.399999999999977</v>
      </c>
      <c r="P61" s="116">
        <f>O61+D61</f>
        <v>835.5</v>
      </c>
      <c r="Q61" s="106" t="s">
        <v>52</v>
      </c>
    </row>
    <row r="62" spans="1:17" ht="16.5" customHeight="1" thickBot="1">
      <c r="A62" s="109"/>
      <c r="B62" s="109"/>
      <c r="C62" s="14" t="s">
        <v>4</v>
      </c>
      <c r="D62" s="111"/>
      <c r="E62" s="17">
        <v>44</v>
      </c>
      <c r="F62" s="17">
        <v>42</v>
      </c>
      <c r="G62" s="17">
        <v>39</v>
      </c>
      <c r="H62" s="17">
        <v>34</v>
      </c>
      <c r="I62" s="17">
        <v>25</v>
      </c>
      <c r="J62" s="17">
        <v>24</v>
      </c>
      <c r="K62" s="17">
        <v>18</v>
      </c>
      <c r="L62" s="17">
        <v>10</v>
      </c>
      <c r="M62" s="17">
        <v>6</v>
      </c>
      <c r="N62" s="113"/>
      <c r="O62" s="115"/>
      <c r="P62" s="117"/>
      <c r="Q62" s="107"/>
    </row>
    <row r="63" spans="1:15" ht="16.5" customHeight="1" thickBot="1">
      <c r="A63" s="108" t="s">
        <v>23</v>
      </c>
      <c r="B63" s="108">
        <v>689</v>
      </c>
      <c r="C63" s="13" t="s">
        <v>3</v>
      </c>
      <c r="D63" s="110">
        <v>835.5</v>
      </c>
      <c r="E63" s="16">
        <v>95</v>
      </c>
      <c r="F63" s="16">
        <v>87</v>
      </c>
      <c r="G63" s="16">
        <v>82</v>
      </c>
      <c r="H63" s="16">
        <v>72</v>
      </c>
      <c r="I63" s="16">
        <v>63</v>
      </c>
      <c r="J63" s="16">
        <v>53</v>
      </c>
      <c r="K63" s="16">
        <v>40</v>
      </c>
      <c r="L63" s="16">
        <v>25</v>
      </c>
      <c r="M63" s="16">
        <v>16</v>
      </c>
      <c r="N63" s="16">
        <v>8</v>
      </c>
      <c r="O63" s="112" t="s">
        <v>24</v>
      </c>
    </row>
    <row r="64" spans="1:15" ht="16.5" customHeight="1" thickBot="1">
      <c r="A64" s="109"/>
      <c r="B64" s="109"/>
      <c r="C64" s="15" t="s">
        <v>4</v>
      </c>
      <c r="D64" s="111"/>
      <c r="E64" s="17">
        <v>47</v>
      </c>
      <c r="F64" s="17">
        <v>43</v>
      </c>
      <c r="G64" s="17">
        <f aca="true" t="shared" si="4" ref="G64:N64">G63/2</f>
        <v>41</v>
      </c>
      <c r="H64" s="17">
        <f t="shared" si="4"/>
        <v>36</v>
      </c>
      <c r="I64" s="17">
        <v>31</v>
      </c>
      <c r="J64" s="17">
        <v>26</v>
      </c>
      <c r="K64" s="17">
        <f t="shared" si="4"/>
        <v>20</v>
      </c>
      <c r="L64" s="17">
        <v>12</v>
      </c>
      <c r="M64" s="17">
        <f t="shared" si="4"/>
        <v>8</v>
      </c>
      <c r="N64" s="17">
        <f t="shared" si="4"/>
        <v>4</v>
      </c>
      <c r="O64" s="113"/>
    </row>
    <row r="65" spans="5:14" ht="12.75">
      <c r="E65" s="5"/>
      <c r="F65" s="6"/>
      <c r="G65" s="6"/>
      <c r="H65" s="6"/>
      <c r="I65" s="6"/>
      <c r="J65" s="6"/>
      <c r="K65" s="6"/>
      <c r="L65" s="6"/>
      <c r="M65" s="6"/>
      <c r="N65" s="6"/>
    </row>
  </sheetData>
  <sheetProtection/>
  <mergeCells count="264">
    <mergeCell ref="A7:B7"/>
    <mergeCell ref="C7:O7"/>
    <mergeCell ref="G6:J6"/>
    <mergeCell ref="A1:O1"/>
    <mergeCell ref="B2:O2"/>
    <mergeCell ref="B3:O3"/>
    <mergeCell ref="B4:O4"/>
    <mergeCell ref="G5:J5"/>
    <mergeCell ref="A8:A9"/>
    <mergeCell ref="B8:B9"/>
    <mergeCell ref="C8:C9"/>
    <mergeCell ref="D8:D9"/>
    <mergeCell ref="N8:N9"/>
    <mergeCell ref="E8:E9"/>
    <mergeCell ref="L8:L9"/>
    <mergeCell ref="F8:F9"/>
    <mergeCell ref="K8:K9"/>
    <mergeCell ref="M8:M9"/>
    <mergeCell ref="O8:O9"/>
    <mergeCell ref="G8:G9"/>
    <mergeCell ref="A10:A11"/>
    <mergeCell ref="B10:B11"/>
    <mergeCell ref="D10:D11"/>
    <mergeCell ref="E10:E11"/>
    <mergeCell ref="F10:O11"/>
    <mergeCell ref="H8:H9"/>
    <mergeCell ref="I8:I9"/>
    <mergeCell ref="J8:J9"/>
    <mergeCell ref="P10:Q11"/>
    <mergeCell ref="A12:A13"/>
    <mergeCell ref="B12:B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O14:O15"/>
    <mergeCell ref="A14:A15"/>
    <mergeCell ref="B14:B15"/>
    <mergeCell ref="D14:D15"/>
    <mergeCell ref="G14:G15"/>
    <mergeCell ref="H14:H15"/>
    <mergeCell ref="I14:I15"/>
    <mergeCell ref="Q14:Q15"/>
    <mergeCell ref="A16:A17"/>
    <mergeCell ref="B16:B17"/>
    <mergeCell ref="D16:D17"/>
    <mergeCell ref="H16:H17"/>
    <mergeCell ref="I16:I17"/>
    <mergeCell ref="J16:J17"/>
    <mergeCell ref="K16:K17"/>
    <mergeCell ref="L16:L17"/>
    <mergeCell ref="J14:J15"/>
    <mergeCell ref="A18:A19"/>
    <mergeCell ref="B18:B19"/>
    <mergeCell ref="D18:D19"/>
    <mergeCell ref="I18:I19"/>
    <mergeCell ref="J18:J19"/>
    <mergeCell ref="P14:P15"/>
    <mergeCell ref="K14:K15"/>
    <mergeCell ref="L14:L15"/>
    <mergeCell ref="M14:M15"/>
    <mergeCell ref="N14:N15"/>
    <mergeCell ref="P18:P19"/>
    <mergeCell ref="M16:M17"/>
    <mergeCell ref="N16:N17"/>
    <mergeCell ref="O16:O17"/>
    <mergeCell ref="P16:P17"/>
    <mergeCell ref="Q16:Q17"/>
    <mergeCell ref="O20:O21"/>
    <mergeCell ref="K18:K19"/>
    <mergeCell ref="L18:L19"/>
    <mergeCell ref="M18:M19"/>
    <mergeCell ref="N18:N19"/>
    <mergeCell ref="O18:O19"/>
    <mergeCell ref="O22:O23"/>
    <mergeCell ref="Q18:Q19"/>
    <mergeCell ref="A20:A21"/>
    <mergeCell ref="B20:B21"/>
    <mergeCell ref="D20:D21"/>
    <mergeCell ref="J20:J21"/>
    <mergeCell ref="K20:K21"/>
    <mergeCell ref="L20:L21"/>
    <mergeCell ref="M20:M21"/>
    <mergeCell ref="N20:N21"/>
    <mergeCell ref="P24:P25"/>
    <mergeCell ref="P20:P21"/>
    <mergeCell ref="Q20:Q21"/>
    <mergeCell ref="A22:A23"/>
    <mergeCell ref="B22:B23"/>
    <mergeCell ref="D22:D23"/>
    <mergeCell ref="K22:K23"/>
    <mergeCell ref="L22:L23"/>
    <mergeCell ref="M22:M23"/>
    <mergeCell ref="N22:N23"/>
    <mergeCell ref="Q26:Q27"/>
    <mergeCell ref="P22:P23"/>
    <mergeCell ref="Q22:Q23"/>
    <mergeCell ref="A24:A25"/>
    <mergeCell ref="B24:B25"/>
    <mergeCell ref="D24:D25"/>
    <mergeCell ref="L24:L25"/>
    <mergeCell ref="M24:M25"/>
    <mergeCell ref="N24:N25"/>
    <mergeCell ref="O24:O25"/>
    <mergeCell ref="O28:O29"/>
    <mergeCell ref="P28:P29"/>
    <mergeCell ref="Q24:Q25"/>
    <mergeCell ref="A26:A27"/>
    <mergeCell ref="B26:B27"/>
    <mergeCell ref="D26:D27"/>
    <mergeCell ref="M26:M27"/>
    <mergeCell ref="N26:N27"/>
    <mergeCell ref="O26:O27"/>
    <mergeCell ref="P26:P27"/>
    <mergeCell ref="Q28:Q29"/>
    <mergeCell ref="A30:A31"/>
    <mergeCell ref="B30:B31"/>
    <mergeCell ref="D30:D31"/>
    <mergeCell ref="O30:O31"/>
    <mergeCell ref="A34:O34"/>
    <mergeCell ref="A28:A29"/>
    <mergeCell ref="B28:B29"/>
    <mergeCell ref="D28:D29"/>
    <mergeCell ref="N28:N29"/>
    <mergeCell ref="B35:O35"/>
    <mergeCell ref="B36:O36"/>
    <mergeCell ref="B37:O37"/>
    <mergeCell ref="G38:J38"/>
    <mergeCell ref="G39:J39"/>
    <mergeCell ref="A40:B40"/>
    <mergeCell ref="C40:O40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M41:M42"/>
    <mergeCell ref="N41:N42"/>
    <mergeCell ref="O41:O42"/>
    <mergeCell ref="A43:A44"/>
    <mergeCell ref="B43:B44"/>
    <mergeCell ref="D43:D44"/>
    <mergeCell ref="E43:E44"/>
    <mergeCell ref="F43:O44"/>
    <mergeCell ref="G41:G42"/>
    <mergeCell ref="H41:H42"/>
    <mergeCell ref="P43:Q44"/>
    <mergeCell ref="A45:A46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A47:A48"/>
    <mergeCell ref="B47:B48"/>
    <mergeCell ref="D47:D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A49:A50"/>
    <mergeCell ref="B49:B50"/>
    <mergeCell ref="D49:D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A51:A52"/>
    <mergeCell ref="B51:B52"/>
    <mergeCell ref="D51:D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A53:A54"/>
    <mergeCell ref="B53:B54"/>
    <mergeCell ref="D53:D54"/>
    <mergeCell ref="J53:J54"/>
    <mergeCell ref="K53:K54"/>
    <mergeCell ref="L53:L54"/>
    <mergeCell ref="M53:M54"/>
    <mergeCell ref="N53:N54"/>
    <mergeCell ref="O53:O54"/>
    <mergeCell ref="P53:P54"/>
    <mergeCell ref="Q53:Q54"/>
    <mergeCell ref="A55:A56"/>
    <mergeCell ref="B55:B56"/>
    <mergeCell ref="D55:D56"/>
    <mergeCell ref="K55:K56"/>
    <mergeCell ref="L55:L56"/>
    <mergeCell ref="M55:M56"/>
    <mergeCell ref="N55:N56"/>
    <mergeCell ref="O55:O56"/>
    <mergeCell ref="P55:P56"/>
    <mergeCell ref="Q55:Q56"/>
    <mergeCell ref="A57:A58"/>
    <mergeCell ref="B57:B58"/>
    <mergeCell ref="D57:D58"/>
    <mergeCell ref="L57:L58"/>
    <mergeCell ref="M57:M58"/>
    <mergeCell ref="N57:N58"/>
    <mergeCell ref="O57:O58"/>
    <mergeCell ref="P57:P58"/>
    <mergeCell ref="P61:P62"/>
    <mergeCell ref="Q57:Q58"/>
    <mergeCell ref="A59:A60"/>
    <mergeCell ref="B59:B60"/>
    <mergeCell ref="D59:D60"/>
    <mergeCell ref="M59:M60"/>
    <mergeCell ref="N59:N60"/>
    <mergeCell ref="O59:O60"/>
    <mergeCell ref="P59:P60"/>
    <mergeCell ref="Q59:Q60"/>
    <mergeCell ref="Q61:Q62"/>
    <mergeCell ref="A63:A64"/>
    <mergeCell ref="B63:B64"/>
    <mergeCell ref="D63:D64"/>
    <mergeCell ref="O63:O64"/>
    <mergeCell ref="A61:A62"/>
    <mergeCell ref="B61:B62"/>
    <mergeCell ref="D61:D62"/>
    <mergeCell ref="N61:N62"/>
    <mergeCell ref="O61:O62"/>
  </mergeCells>
  <printOptions horizontalCentered="1" verticalCentered="1"/>
  <pageMargins left="0" right="0" top="0" bottom="0" header="0" footer="0"/>
  <pageSetup fitToWidth="2" horizontalDpi="600" verticalDpi="600" orientation="landscape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8"/>
  <sheetViews>
    <sheetView tabSelected="1" zoomScale="205" zoomScaleNormal="205" zoomScalePageLayoutView="0" workbookViewId="0" topLeftCell="F32">
      <selection activeCell="H76" sqref="H76"/>
    </sheetView>
  </sheetViews>
  <sheetFormatPr defaultColWidth="11.421875" defaultRowHeight="12.75"/>
  <cols>
    <col min="1" max="1" width="24.140625" style="0" customWidth="1"/>
    <col min="2" max="2" width="5.8515625" style="0" customWidth="1"/>
    <col min="3" max="3" width="2.57421875" style="0" customWidth="1"/>
    <col min="4" max="4" width="6.8515625" style="0" customWidth="1"/>
    <col min="5" max="17" width="8.421875" style="0" customWidth="1"/>
    <col min="18" max="19" width="6.7109375" style="0" customWidth="1"/>
    <col min="20" max="20" width="35.140625" style="0" customWidth="1"/>
  </cols>
  <sheetData>
    <row r="1" spans="1:17" ht="29.25" thickBot="1">
      <c r="A1" s="146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6.5" customHeight="1">
      <c r="A2" s="1"/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6.5" customHeight="1">
      <c r="A3" s="2"/>
      <c r="B3" s="133" t="s">
        <v>22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6.5" customHeight="1" thickBot="1">
      <c r="A4" s="2"/>
      <c r="B4" s="133" t="s">
        <v>66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17" ht="16.5" customHeight="1" thickBot="1">
      <c r="A5" s="2"/>
      <c r="B5" s="7"/>
      <c r="C5" s="8"/>
      <c r="D5" s="8"/>
      <c r="E5" s="8"/>
      <c r="F5" s="8"/>
      <c r="G5" s="8"/>
      <c r="H5" s="136" t="s">
        <v>79</v>
      </c>
      <c r="I5" s="137"/>
      <c r="J5" s="137"/>
      <c r="K5" s="138"/>
      <c r="L5" s="8"/>
      <c r="M5" s="8"/>
      <c r="N5" s="8"/>
      <c r="O5" s="8"/>
      <c r="P5" s="8"/>
      <c r="Q5" s="9"/>
    </row>
    <row r="6" spans="1:17" ht="16.5" customHeight="1" thickBot="1">
      <c r="A6" s="2"/>
      <c r="B6" s="10"/>
      <c r="C6" s="11"/>
      <c r="D6" s="11"/>
      <c r="E6" s="11"/>
      <c r="F6" s="11"/>
      <c r="G6" s="11"/>
      <c r="H6" s="139">
        <v>0.16</v>
      </c>
      <c r="I6" s="140"/>
      <c r="J6" s="140"/>
      <c r="K6" s="141"/>
      <c r="L6" s="11"/>
      <c r="M6" s="11"/>
      <c r="N6" s="11"/>
      <c r="O6" s="11"/>
      <c r="P6" s="11"/>
      <c r="Q6" s="12"/>
    </row>
    <row r="7" spans="1:17" ht="16.5" customHeight="1" thickBot="1">
      <c r="A7" s="142" t="s">
        <v>0</v>
      </c>
      <c r="B7" s="157"/>
      <c r="C7" s="142" t="s">
        <v>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7"/>
    </row>
    <row r="8" spans="1:17" ht="16.5" customHeight="1">
      <c r="A8" s="112" t="s">
        <v>47</v>
      </c>
      <c r="B8" s="112" t="s">
        <v>48</v>
      </c>
      <c r="C8" s="112" t="s">
        <v>40</v>
      </c>
      <c r="D8" s="112" t="s">
        <v>45</v>
      </c>
      <c r="E8" s="112" t="s">
        <v>59</v>
      </c>
      <c r="F8" s="112" t="s">
        <v>35</v>
      </c>
      <c r="G8" s="112" t="s">
        <v>20</v>
      </c>
      <c r="H8" s="112" t="s">
        <v>13</v>
      </c>
      <c r="I8" s="112" t="s">
        <v>14</v>
      </c>
      <c r="J8" s="112" t="s">
        <v>15</v>
      </c>
      <c r="K8" s="112" t="s">
        <v>16</v>
      </c>
      <c r="L8" s="112" t="s">
        <v>17</v>
      </c>
      <c r="M8" s="112" t="s">
        <v>18</v>
      </c>
      <c r="N8" s="112" t="s">
        <v>19</v>
      </c>
      <c r="O8" s="112" t="s">
        <v>65</v>
      </c>
      <c r="P8" s="112" t="s">
        <v>63</v>
      </c>
      <c r="Q8" s="112" t="s">
        <v>21</v>
      </c>
    </row>
    <row r="9" spans="1:17" ht="16.5" customHeight="1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19" ht="16.5" customHeight="1" thickBot="1">
      <c r="A10" s="108" t="s">
        <v>60</v>
      </c>
      <c r="B10" s="108">
        <v>1</v>
      </c>
      <c r="C10" s="13" t="s">
        <v>3</v>
      </c>
      <c r="D10" s="110">
        <v>0</v>
      </c>
      <c r="E10" s="112" t="s">
        <v>59</v>
      </c>
      <c r="F10" s="151" t="s">
        <v>71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18" t="s">
        <v>51</v>
      </c>
      <c r="S10" s="119"/>
    </row>
    <row r="11" spans="1:19" ht="16.5" customHeight="1" thickBot="1">
      <c r="A11" s="109"/>
      <c r="B11" s="109"/>
      <c r="C11" s="14" t="s">
        <v>4</v>
      </c>
      <c r="D11" s="111"/>
      <c r="E11" s="113"/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R11" s="120"/>
      <c r="S11" s="121"/>
    </row>
    <row r="12" spans="1:19" ht="16.5" customHeight="1" thickBot="1">
      <c r="A12" s="108" t="s">
        <v>39</v>
      </c>
      <c r="B12" s="108">
        <v>4</v>
      </c>
      <c r="C12" s="13" t="s">
        <v>3</v>
      </c>
      <c r="D12" s="110">
        <v>43.1</v>
      </c>
      <c r="E12" s="16">
        <v>12</v>
      </c>
      <c r="F12" s="112" t="s">
        <v>35</v>
      </c>
      <c r="G12" s="114">
        <f>SUM(D14-D12)</f>
        <v>45.99999999999999</v>
      </c>
      <c r="H12" s="114">
        <f>D16-D12</f>
        <v>235.20000000000002</v>
      </c>
      <c r="I12" s="114">
        <f>SUM(D18-D12)</f>
        <v>305.29999999999995</v>
      </c>
      <c r="J12" s="114">
        <f>SUM(D20-D12)</f>
        <v>383.5</v>
      </c>
      <c r="K12" s="114">
        <f>SUM(D22-D12)</f>
        <v>485.29999999999995</v>
      </c>
      <c r="L12" s="114">
        <f>SUM(D24-D12)</f>
        <v>600.4</v>
      </c>
      <c r="M12" s="114">
        <f>D26-D12</f>
        <v>672.6999999999999</v>
      </c>
      <c r="N12" s="114">
        <f>D28-D12</f>
        <v>763</v>
      </c>
      <c r="O12" s="114">
        <f>D30-D12</f>
        <v>782.1</v>
      </c>
      <c r="P12" s="114">
        <f>D32-D12</f>
        <v>806.8</v>
      </c>
      <c r="Q12" s="114">
        <f>D34-D12</f>
        <v>841</v>
      </c>
      <c r="R12" s="116">
        <f>Q12+D12</f>
        <v>884.1</v>
      </c>
      <c r="S12" s="106" t="s">
        <v>52</v>
      </c>
    </row>
    <row r="13" spans="1:19" ht="16.5" customHeight="1" thickBot="1">
      <c r="A13" s="109"/>
      <c r="B13" s="109"/>
      <c r="C13" s="14" t="s">
        <v>4</v>
      </c>
      <c r="D13" s="111"/>
      <c r="E13" s="17">
        <f>E12/2</f>
        <v>6</v>
      </c>
      <c r="F13" s="113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7"/>
      <c r="S13" s="107"/>
    </row>
    <row r="14" spans="1:19" ht="16.5" customHeight="1" thickBot="1">
      <c r="A14" s="108" t="s">
        <v>2</v>
      </c>
      <c r="B14" s="108">
        <v>8</v>
      </c>
      <c r="C14" s="13" t="s">
        <v>3</v>
      </c>
      <c r="D14" s="110">
        <v>89.1</v>
      </c>
      <c r="E14" s="16">
        <f>'1-2 HABANA-SANTIAGO-HABANA'!E14</f>
        <v>18</v>
      </c>
      <c r="F14" s="18">
        <v>12</v>
      </c>
      <c r="G14" s="112" t="s">
        <v>20</v>
      </c>
      <c r="H14" s="114">
        <f>SUM(D16-D14)</f>
        <v>189.20000000000002</v>
      </c>
      <c r="I14" s="114">
        <f>SUM(D18-D14)</f>
        <v>259.29999999999995</v>
      </c>
      <c r="J14" s="114">
        <f>SUM(D20-D14)</f>
        <v>337.5</v>
      </c>
      <c r="K14" s="114">
        <f>SUM(D22-D14)</f>
        <v>439.29999999999995</v>
      </c>
      <c r="L14" s="114">
        <f>SUM(D24-D14)</f>
        <v>554.4</v>
      </c>
      <c r="M14" s="114">
        <f>D26-D14</f>
        <v>626.6999999999999</v>
      </c>
      <c r="N14" s="114">
        <f>D28-D14</f>
        <v>717</v>
      </c>
      <c r="O14" s="114">
        <f>D30-D14</f>
        <v>736.1</v>
      </c>
      <c r="P14" s="114">
        <f>D32-D14</f>
        <v>760.8</v>
      </c>
      <c r="Q14" s="114">
        <f>D34-D14</f>
        <v>795</v>
      </c>
      <c r="R14" s="116">
        <f>Q14+D14</f>
        <v>884.1</v>
      </c>
      <c r="S14" s="106" t="s">
        <v>52</v>
      </c>
    </row>
    <row r="15" spans="1:19" ht="16.5" customHeight="1" thickBot="1">
      <c r="A15" s="109"/>
      <c r="B15" s="109"/>
      <c r="C15" s="14" t="s">
        <v>4</v>
      </c>
      <c r="D15" s="111"/>
      <c r="E15" s="17">
        <f>E14/2</f>
        <v>9</v>
      </c>
      <c r="F15" s="17">
        <f>F14/2</f>
        <v>6</v>
      </c>
      <c r="G15" s="113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7"/>
      <c r="S15" s="107"/>
    </row>
    <row r="16" spans="1:19" ht="16.5" customHeight="1" thickBot="1">
      <c r="A16" s="108" t="s">
        <v>6</v>
      </c>
      <c r="B16" s="108">
        <v>209</v>
      </c>
      <c r="C16" s="13" t="s">
        <v>3</v>
      </c>
      <c r="D16" s="110">
        <v>278.3</v>
      </c>
      <c r="E16" s="16">
        <f>'1-2 HABANA-SANTIAGO-HABANA'!E16</f>
        <v>48</v>
      </c>
      <c r="F16" s="18">
        <v>38</v>
      </c>
      <c r="G16" s="16">
        <v>30</v>
      </c>
      <c r="H16" s="112" t="s">
        <v>13</v>
      </c>
      <c r="I16" s="114">
        <f>SUM(D18-D16)</f>
        <v>70.09999999999997</v>
      </c>
      <c r="J16" s="114">
        <f>SUM(D20-D16)</f>
        <v>148.3</v>
      </c>
      <c r="K16" s="114">
        <f>SUM(D22-D16)</f>
        <v>250.09999999999997</v>
      </c>
      <c r="L16" s="114">
        <f>D24-D16</f>
        <v>365.2</v>
      </c>
      <c r="M16" s="114">
        <f>D26-D16</f>
        <v>437.49999999999994</v>
      </c>
      <c r="N16" s="114">
        <f>D28-D16</f>
        <v>527.8</v>
      </c>
      <c r="O16" s="114">
        <f>D30-D16</f>
        <v>546.9000000000001</v>
      </c>
      <c r="P16" s="114">
        <f>D32-D16</f>
        <v>571.5999999999999</v>
      </c>
      <c r="Q16" s="114">
        <f>D34-D16</f>
        <v>605.8</v>
      </c>
      <c r="R16" s="116">
        <f>Q16+D16</f>
        <v>884.0999999999999</v>
      </c>
      <c r="S16" s="106" t="s">
        <v>52</v>
      </c>
    </row>
    <row r="17" spans="1:19" ht="16.5" customHeight="1" thickBot="1">
      <c r="A17" s="109"/>
      <c r="B17" s="109"/>
      <c r="C17" s="14" t="s">
        <v>4</v>
      </c>
      <c r="D17" s="111"/>
      <c r="E17" s="17">
        <v>24</v>
      </c>
      <c r="F17" s="17">
        <v>19</v>
      </c>
      <c r="G17" s="17">
        <v>15</v>
      </c>
      <c r="H17" s="113"/>
      <c r="I17" s="115"/>
      <c r="J17" s="115"/>
      <c r="K17" s="115"/>
      <c r="L17" s="115"/>
      <c r="M17" s="115"/>
      <c r="N17" s="115"/>
      <c r="O17" s="115"/>
      <c r="P17" s="115"/>
      <c r="Q17" s="115"/>
      <c r="R17" s="117"/>
      <c r="S17" s="107"/>
    </row>
    <row r="18" spans="1:19" ht="16.5" customHeight="1" thickBot="1">
      <c r="A18" s="108" t="s">
        <v>5</v>
      </c>
      <c r="B18" s="108">
        <v>411</v>
      </c>
      <c r="C18" s="13" t="s">
        <v>3</v>
      </c>
      <c r="D18" s="110">
        <v>348.4</v>
      </c>
      <c r="E18" s="18">
        <v>56</v>
      </c>
      <c r="F18" s="18">
        <v>49</v>
      </c>
      <c r="G18" s="18">
        <v>41</v>
      </c>
      <c r="H18" s="18">
        <v>12</v>
      </c>
      <c r="I18" s="112" t="s">
        <v>14</v>
      </c>
      <c r="J18" s="114">
        <f>SUM(D20-D18)</f>
        <v>78.20000000000005</v>
      </c>
      <c r="K18" s="114">
        <f>SUM(D22-D18)</f>
        <v>180</v>
      </c>
      <c r="L18" s="114">
        <f>D24-D18</f>
        <v>295.1</v>
      </c>
      <c r="M18" s="114">
        <f>D26-D18</f>
        <v>367.4</v>
      </c>
      <c r="N18" s="114">
        <f>D28-D18</f>
        <v>457.70000000000005</v>
      </c>
      <c r="O18" s="114">
        <f>D30-D18</f>
        <v>476.80000000000007</v>
      </c>
      <c r="P18" s="114">
        <f>D32-D18</f>
        <v>501.5</v>
      </c>
      <c r="Q18" s="114">
        <f>D34-D18</f>
        <v>535.7</v>
      </c>
      <c r="R18" s="116">
        <f>Q18+D18</f>
        <v>884.1</v>
      </c>
      <c r="S18" s="106" t="s">
        <v>52</v>
      </c>
    </row>
    <row r="19" spans="1:19" ht="16.5" customHeight="1" thickBot="1">
      <c r="A19" s="109"/>
      <c r="B19" s="109"/>
      <c r="C19" s="14" t="s">
        <v>4</v>
      </c>
      <c r="D19" s="111"/>
      <c r="E19" s="17">
        <v>28</v>
      </c>
      <c r="F19" s="17">
        <v>24</v>
      </c>
      <c r="G19" s="17">
        <v>20</v>
      </c>
      <c r="H19" s="17">
        <v>6</v>
      </c>
      <c r="I19" s="113"/>
      <c r="J19" s="115"/>
      <c r="K19" s="115"/>
      <c r="L19" s="115"/>
      <c r="M19" s="115"/>
      <c r="N19" s="115"/>
      <c r="O19" s="115"/>
      <c r="P19" s="115"/>
      <c r="Q19" s="115"/>
      <c r="R19" s="117"/>
      <c r="S19" s="107"/>
    </row>
    <row r="20" spans="1:19" ht="16.5" customHeight="1" thickBot="1">
      <c r="A20" s="108" t="s">
        <v>7</v>
      </c>
      <c r="B20" s="108">
        <v>217</v>
      </c>
      <c r="C20" s="13" t="s">
        <v>3</v>
      </c>
      <c r="D20" s="110">
        <v>426.6</v>
      </c>
      <c r="E20" s="19">
        <f>'1-2 HABANA-SANTIAGO-HABANA'!E20</f>
        <v>66</v>
      </c>
      <c r="F20" s="18">
        <v>61</v>
      </c>
      <c r="G20" s="19">
        <v>54</v>
      </c>
      <c r="H20" s="19">
        <v>24</v>
      </c>
      <c r="I20" s="19">
        <v>13</v>
      </c>
      <c r="J20" s="112" t="s">
        <v>15</v>
      </c>
      <c r="K20" s="114">
        <f>SUM(D22-D20)</f>
        <v>101.79999999999995</v>
      </c>
      <c r="L20" s="114">
        <f>D24-D20</f>
        <v>216.89999999999998</v>
      </c>
      <c r="M20" s="114">
        <f>D26-D20</f>
        <v>289.19999999999993</v>
      </c>
      <c r="N20" s="114">
        <f>D28-D20</f>
        <v>379.5</v>
      </c>
      <c r="O20" s="114">
        <f>D30-D20</f>
        <v>398.6</v>
      </c>
      <c r="P20" s="114">
        <f>D32-D20</f>
        <v>423.29999999999995</v>
      </c>
      <c r="Q20" s="114">
        <f>D34-D20</f>
        <v>457.5</v>
      </c>
      <c r="R20" s="116">
        <f>Q20+D20</f>
        <v>884.1</v>
      </c>
      <c r="S20" s="106" t="s">
        <v>52</v>
      </c>
    </row>
    <row r="21" spans="1:19" ht="16.5" customHeight="1" thickBot="1">
      <c r="A21" s="109"/>
      <c r="B21" s="109"/>
      <c r="C21" s="14" t="s">
        <v>4</v>
      </c>
      <c r="D21" s="111"/>
      <c r="E21" s="17">
        <v>33</v>
      </c>
      <c r="F21" s="17">
        <v>30</v>
      </c>
      <c r="G21" s="17">
        <v>27</v>
      </c>
      <c r="H21" s="17">
        <v>12</v>
      </c>
      <c r="I21" s="17">
        <v>6</v>
      </c>
      <c r="J21" s="113"/>
      <c r="K21" s="115"/>
      <c r="L21" s="115"/>
      <c r="M21" s="115"/>
      <c r="N21" s="115"/>
      <c r="O21" s="115"/>
      <c r="P21" s="115"/>
      <c r="Q21" s="115"/>
      <c r="R21" s="117"/>
      <c r="S21" s="107"/>
    </row>
    <row r="22" spans="1:19" ht="16.5" customHeight="1" thickBot="1">
      <c r="A22" s="108" t="s">
        <v>8</v>
      </c>
      <c r="B22" s="108">
        <v>417</v>
      </c>
      <c r="C22" s="13" t="s">
        <v>3</v>
      </c>
      <c r="D22" s="110">
        <v>528.4</v>
      </c>
      <c r="E22" s="19">
        <f>'1-2 HABANA-SANTIAGO-HABANA'!E22</f>
        <v>84</v>
      </c>
      <c r="F22" s="18">
        <v>78</v>
      </c>
      <c r="G22" s="19">
        <v>70</v>
      </c>
      <c r="H22" s="19">
        <v>40</v>
      </c>
      <c r="I22" s="19">
        <v>29</v>
      </c>
      <c r="J22" s="19">
        <v>16</v>
      </c>
      <c r="K22" s="112" t="s">
        <v>16</v>
      </c>
      <c r="L22" s="114">
        <f>D24-D22</f>
        <v>115.10000000000002</v>
      </c>
      <c r="M22" s="114">
        <f>D26-D22</f>
        <v>187.39999999999998</v>
      </c>
      <c r="N22" s="114">
        <f>D28-D22</f>
        <v>277.70000000000005</v>
      </c>
      <c r="O22" s="114">
        <f>D30-D22</f>
        <v>296.80000000000007</v>
      </c>
      <c r="P22" s="114">
        <f>D32-D22</f>
        <v>321.5</v>
      </c>
      <c r="Q22" s="114">
        <f>D34-D22</f>
        <v>355.70000000000005</v>
      </c>
      <c r="R22" s="116">
        <f>Q22+D22</f>
        <v>884.1</v>
      </c>
      <c r="S22" s="106" t="s">
        <v>52</v>
      </c>
    </row>
    <row r="23" spans="1:19" ht="16.5" customHeight="1" thickBot="1">
      <c r="A23" s="109"/>
      <c r="B23" s="109"/>
      <c r="C23" s="14" t="s">
        <v>4</v>
      </c>
      <c r="D23" s="111"/>
      <c r="E23" s="17">
        <v>42</v>
      </c>
      <c r="F23" s="17">
        <v>39</v>
      </c>
      <c r="G23" s="17">
        <v>35</v>
      </c>
      <c r="H23" s="17">
        <v>20</v>
      </c>
      <c r="I23" s="17">
        <v>14</v>
      </c>
      <c r="J23" s="17">
        <v>8</v>
      </c>
      <c r="K23" s="113"/>
      <c r="L23" s="115"/>
      <c r="M23" s="115"/>
      <c r="N23" s="115"/>
      <c r="O23" s="115"/>
      <c r="P23" s="115"/>
      <c r="Q23" s="115"/>
      <c r="R23" s="117"/>
      <c r="S23" s="107"/>
    </row>
    <row r="24" spans="1:19" ht="16.5" customHeight="1" thickBot="1">
      <c r="A24" s="108" t="s">
        <v>9</v>
      </c>
      <c r="B24" s="108">
        <v>428</v>
      </c>
      <c r="C24" s="13" t="s">
        <v>3</v>
      </c>
      <c r="D24" s="110">
        <v>643.5</v>
      </c>
      <c r="E24" s="19">
        <f>'1-2 HABANA-SANTIAGO-HABANA'!E24</f>
        <v>105</v>
      </c>
      <c r="F24" s="18">
        <v>96</v>
      </c>
      <c r="G24" s="19">
        <v>89</v>
      </c>
      <c r="H24" s="19">
        <v>58</v>
      </c>
      <c r="I24" s="19">
        <v>47</v>
      </c>
      <c r="J24" s="19">
        <v>35</v>
      </c>
      <c r="K24" s="19">
        <v>18</v>
      </c>
      <c r="L24" s="112" t="s">
        <v>17</v>
      </c>
      <c r="M24" s="114">
        <f>D26-D24</f>
        <v>72.29999999999995</v>
      </c>
      <c r="N24" s="114">
        <f>D28-D24</f>
        <v>162.60000000000002</v>
      </c>
      <c r="O24" s="114">
        <f>D30-D24</f>
        <v>181.70000000000005</v>
      </c>
      <c r="P24" s="114">
        <f>D32-D24</f>
        <v>206.39999999999998</v>
      </c>
      <c r="Q24" s="114">
        <f>D34-D24</f>
        <v>240.60000000000002</v>
      </c>
      <c r="R24" s="116">
        <f>Q24+D24</f>
        <v>884.1</v>
      </c>
      <c r="S24" s="106" t="s">
        <v>52</v>
      </c>
    </row>
    <row r="25" spans="1:19" ht="16.5" customHeight="1" thickBot="1">
      <c r="A25" s="109"/>
      <c r="B25" s="109"/>
      <c r="C25" s="14" t="s">
        <v>4</v>
      </c>
      <c r="D25" s="111"/>
      <c r="E25" s="17">
        <v>52</v>
      </c>
      <c r="F25" s="17">
        <v>48</v>
      </c>
      <c r="G25" s="17">
        <v>44</v>
      </c>
      <c r="H25" s="17">
        <v>29</v>
      </c>
      <c r="I25" s="17">
        <v>23</v>
      </c>
      <c r="J25" s="17">
        <v>17</v>
      </c>
      <c r="K25" s="17">
        <v>9</v>
      </c>
      <c r="L25" s="113"/>
      <c r="M25" s="115"/>
      <c r="N25" s="115"/>
      <c r="O25" s="115"/>
      <c r="P25" s="115"/>
      <c r="Q25" s="115"/>
      <c r="R25" s="117"/>
      <c r="S25" s="107"/>
    </row>
    <row r="26" spans="1:19" ht="16.5" customHeight="1" thickBot="1">
      <c r="A26" s="108" t="s">
        <v>10</v>
      </c>
      <c r="B26" s="108">
        <v>608</v>
      </c>
      <c r="C26" s="13" t="s">
        <v>3</v>
      </c>
      <c r="D26" s="110">
        <v>715.8</v>
      </c>
      <c r="E26" s="19">
        <v>112</v>
      </c>
      <c r="F26" s="18">
        <v>108</v>
      </c>
      <c r="G26" s="19">
        <v>100</v>
      </c>
      <c r="H26" s="19">
        <v>69.99999999999999</v>
      </c>
      <c r="I26" s="19">
        <v>59</v>
      </c>
      <c r="J26" s="19">
        <v>46</v>
      </c>
      <c r="K26" s="19">
        <v>30</v>
      </c>
      <c r="L26" s="19">
        <v>12</v>
      </c>
      <c r="M26" s="112" t="s">
        <v>18</v>
      </c>
      <c r="N26" s="114">
        <f>D28-D26</f>
        <v>90.30000000000007</v>
      </c>
      <c r="O26" s="114">
        <f>D30-D26</f>
        <v>109.40000000000009</v>
      </c>
      <c r="P26" s="114">
        <f>D32-D26</f>
        <v>134.10000000000002</v>
      </c>
      <c r="Q26" s="114">
        <f>D34-D26</f>
        <v>168.30000000000007</v>
      </c>
      <c r="R26" s="116">
        <f>Q26+D26</f>
        <v>884.1</v>
      </c>
      <c r="S26" s="106" t="s">
        <v>52</v>
      </c>
    </row>
    <row r="27" spans="1:19" ht="16.5" customHeight="1" thickBot="1">
      <c r="A27" s="109"/>
      <c r="B27" s="109"/>
      <c r="C27" s="14" t="s">
        <v>4</v>
      </c>
      <c r="D27" s="111"/>
      <c r="E27" s="17">
        <v>56</v>
      </c>
      <c r="F27" s="17">
        <v>54</v>
      </c>
      <c r="G27" s="17">
        <v>50</v>
      </c>
      <c r="H27" s="17">
        <v>34.99999999999999</v>
      </c>
      <c r="I27" s="17">
        <v>29</v>
      </c>
      <c r="J27" s="17">
        <v>23</v>
      </c>
      <c r="K27" s="17">
        <v>15</v>
      </c>
      <c r="L27" s="17">
        <v>6</v>
      </c>
      <c r="M27" s="113"/>
      <c r="N27" s="115"/>
      <c r="O27" s="115"/>
      <c r="P27" s="115"/>
      <c r="Q27" s="115"/>
      <c r="R27" s="117"/>
      <c r="S27" s="107"/>
    </row>
    <row r="28" spans="1:19" ht="16.5" customHeight="1" thickBot="1">
      <c r="A28" s="108" t="s">
        <v>11</v>
      </c>
      <c r="B28" s="108">
        <v>625</v>
      </c>
      <c r="C28" s="13" t="s">
        <v>3</v>
      </c>
      <c r="D28" s="110">
        <v>806.1</v>
      </c>
      <c r="E28" s="19">
        <v>129</v>
      </c>
      <c r="F28" s="18">
        <v>122</v>
      </c>
      <c r="G28" s="19">
        <v>115</v>
      </c>
      <c r="H28" s="19">
        <v>84</v>
      </c>
      <c r="I28" s="19">
        <v>73</v>
      </c>
      <c r="J28" s="19">
        <v>61</v>
      </c>
      <c r="K28" s="19">
        <v>44</v>
      </c>
      <c r="L28" s="19">
        <v>26</v>
      </c>
      <c r="M28" s="19">
        <v>14</v>
      </c>
      <c r="N28" s="112" t="s">
        <v>19</v>
      </c>
      <c r="O28" s="114">
        <f>D30-D28</f>
        <v>19.100000000000023</v>
      </c>
      <c r="P28" s="114">
        <f>D32-D28</f>
        <v>43.799999999999955</v>
      </c>
      <c r="Q28" s="114">
        <f>D34-D28</f>
        <v>78</v>
      </c>
      <c r="R28" s="116">
        <f>Q28+D28</f>
        <v>884.1</v>
      </c>
      <c r="S28" s="106" t="s">
        <v>52</v>
      </c>
    </row>
    <row r="29" spans="1:19" ht="16.5" customHeight="1" thickBot="1">
      <c r="A29" s="109"/>
      <c r="B29" s="109"/>
      <c r="C29" s="14" t="s">
        <v>4</v>
      </c>
      <c r="D29" s="111"/>
      <c r="E29" s="17">
        <v>64</v>
      </c>
      <c r="F29" s="17">
        <v>61</v>
      </c>
      <c r="G29" s="17">
        <v>57</v>
      </c>
      <c r="H29" s="17">
        <v>42</v>
      </c>
      <c r="I29" s="17">
        <v>36</v>
      </c>
      <c r="J29" s="17">
        <v>30</v>
      </c>
      <c r="K29" s="17">
        <v>22</v>
      </c>
      <c r="L29" s="17">
        <v>13</v>
      </c>
      <c r="M29" s="17">
        <v>7</v>
      </c>
      <c r="N29" s="113"/>
      <c r="O29" s="115"/>
      <c r="P29" s="115"/>
      <c r="Q29" s="115"/>
      <c r="R29" s="117"/>
      <c r="S29" s="107"/>
    </row>
    <row r="30" spans="1:19" ht="16.5" customHeight="1" thickBot="1">
      <c r="A30" s="108" t="s">
        <v>64</v>
      </c>
      <c r="B30" s="108">
        <v>681</v>
      </c>
      <c r="C30" s="13" t="s">
        <v>3</v>
      </c>
      <c r="D30" s="110">
        <v>825.2</v>
      </c>
      <c r="E30" s="16">
        <v>132</v>
      </c>
      <c r="F30" s="18">
        <v>125</v>
      </c>
      <c r="G30" s="19">
        <v>118</v>
      </c>
      <c r="H30" s="19">
        <v>87</v>
      </c>
      <c r="I30" s="19">
        <v>76</v>
      </c>
      <c r="J30" s="19">
        <v>64</v>
      </c>
      <c r="K30" s="19">
        <v>47</v>
      </c>
      <c r="L30" s="19">
        <v>29</v>
      </c>
      <c r="M30" s="19">
        <v>17</v>
      </c>
      <c r="N30" s="19">
        <v>12</v>
      </c>
      <c r="O30" s="112" t="s">
        <v>65</v>
      </c>
      <c r="P30" s="114">
        <f>D32-D30</f>
        <v>24.699999999999932</v>
      </c>
      <c r="Q30" s="114">
        <f>D34-D30</f>
        <v>58.89999999999998</v>
      </c>
      <c r="R30" s="116">
        <f>Q30+D30</f>
        <v>884.1</v>
      </c>
      <c r="S30" s="106" t="s">
        <v>52</v>
      </c>
    </row>
    <row r="31" spans="1:19" ht="16.5" customHeight="1" thickBot="1">
      <c r="A31" s="109"/>
      <c r="B31" s="109"/>
      <c r="C31" s="14" t="s">
        <v>4</v>
      </c>
      <c r="D31" s="111"/>
      <c r="E31" s="17">
        <f>E30/2</f>
        <v>66</v>
      </c>
      <c r="F31" s="17">
        <v>62</v>
      </c>
      <c r="G31" s="17">
        <v>59</v>
      </c>
      <c r="H31" s="17">
        <v>43</v>
      </c>
      <c r="I31" s="17">
        <f>I30/2</f>
        <v>38</v>
      </c>
      <c r="J31" s="17">
        <f>J30/2</f>
        <v>32</v>
      </c>
      <c r="K31" s="17">
        <v>23</v>
      </c>
      <c r="L31" s="17">
        <v>14</v>
      </c>
      <c r="M31" s="17">
        <v>8</v>
      </c>
      <c r="N31" s="17">
        <f>N30/2</f>
        <v>6</v>
      </c>
      <c r="O31" s="113"/>
      <c r="P31" s="115"/>
      <c r="Q31" s="115"/>
      <c r="R31" s="117"/>
      <c r="S31" s="107"/>
    </row>
    <row r="32" spans="1:19" ht="16.5" customHeight="1" thickBot="1">
      <c r="A32" s="108" t="s">
        <v>62</v>
      </c>
      <c r="B32" s="108">
        <v>693</v>
      </c>
      <c r="C32" s="13" t="s">
        <v>3</v>
      </c>
      <c r="D32" s="110">
        <v>849.9</v>
      </c>
      <c r="E32" s="16">
        <v>136</v>
      </c>
      <c r="F32" s="18">
        <v>129</v>
      </c>
      <c r="G32" s="16">
        <v>122</v>
      </c>
      <c r="H32" s="16">
        <v>91</v>
      </c>
      <c r="I32" s="16">
        <v>80</v>
      </c>
      <c r="J32" s="16">
        <v>68</v>
      </c>
      <c r="K32" s="16">
        <v>51</v>
      </c>
      <c r="L32" s="16">
        <v>33</v>
      </c>
      <c r="M32" s="16">
        <v>21</v>
      </c>
      <c r="N32" s="16">
        <v>12</v>
      </c>
      <c r="O32" s="16">
        <v>12</v>
      </c>
      <c r="P32" s="112" t="s">
        <v>63</v>
      </c>
      <c r="Q32" s="114">
        <f>D34-D32</f>
        <v>34.200000000000045</v>
      </c>
      <c r="R32" s="116">
        <f>Q32+D32</f>
        <v>884.1</v>
      </c>
      <c r="S32" s="106" t="s">
        <v>52</v>
      </c>
    </row>
    <row r="33" spans="1:19" ht="16.5" customHeight="1" thickBot="1">
      <c r="A33" s="109"/>
      <c r="B33" s="109"/>
      <c r="C33" s="14" t="s">
        <v>4</v>
      </c>
      <c r="D33" s="111"/>
      <c r="E33" s="17">
        <f>E32/2</f>
        <v>68</v>
      </c>
      <c r="F33" s="17">
        <v>64</v>
      </c>
      <c r="G33" s="17">
        <v>61</v>
      </c>
      <c r="H33" s="17">
        <v>45</v>
      </c>
      <c r="I33" s="17">
        <f>I32/2</f>
        <v>40</v>
      </c>
      <c r="J33" s="17">
        <f>J32/2</f>
        <v>34</v>
      </c>
      <c r="K33" s="17">
        <v>25</v>
      </c>
      <c r="L33" s="17">
        <v>16</v>
      </c>
      <c r="M33" s="17">
        <v>10</v>
      </c>
      <c r="N33" s="17">
        <f>N32/2</f>
        <v>6</v>
      </c>
      <c r="O33" s="17">
        <f>O32/2</f>
        <v>6</v>
      </c>
      <c r="P33" s="113"/>
      <c r="Q33" s="115"/>
      <c r="R33" s="117"/>
      <c r="S33" s="107"/>
    </row>
    <row r="34" spans="1:17" ht="16.5" customHeight="1" thickBot="1">
      <c r="A34" s="108" t="s">
        <v>12</v>
      </c>
      <c r="B34" s="108">
        <v>706</v>
      </c>
      <c r="C34" s="13" t="s">
        <v>3</v>
      </c>
      <c r="D34" s="110">
        <v>884.1</v>
      </c>
      <c r="E34" s="16">
        <v>138</v>
      </c>
      <c r="F34" s="18">
        <v>135</v>
      </c>
      <c r="G34" s="18">
        <v>127</v>
      </c>
      <c r="H34" s="18">
        <v>97</v>
      </c>
      <c r="I34" s="18">
        <v>86</v>
      </c>
      <c r="J34" s="18">
        <v>73</v>
      </c>
      <c r="K34" s="18">
        <v>57</v>
      </c>
      <c r="L34" s="18">
        <v>38</v>
      </c>
      <c r="M34" s="18">
        <v>27</v>
      </c>
      <c r="N34" s="18">
        <v>12</v>
      </c>
      <c r="O34" s="18">
        <v>12</v>
      </c>
      <c r="P34" s="18">
        <v>12</v>
      </c>
      <c r="Q34" s="112" t="s">
        <v>21</v>
      </c>
    </row>
    <row r="35" spans="1:20" ht="16.5" customHeight="1" thickBot="1">
      <c r="A35" s="109"/>
      <c r="B35" s="109"/>
      <c r="C35" s="20" t="s">
        <v>4</v>
      </c>
      <c r="D35" s="111"/>
      <c r="E35" s="17">
        <f>E34/2</f>
        <v>69</v>
      </c>
      <c r="F35" s="17">
        <v>67</v>
      </c>
      <c r="G35" s="17">
        <v>63</v>
      </c>
      <c r="H35" s="17">
        <v>48</v>
      </c>
      <c r="I35" s="17">
        <f aca="true" t="shared" si="0" ref="I35:P35">I34/2</f>
        <v>43</v>
      </c>
      <c r="J35" s="17">
        <v>36</v>
      </c>
      <c r="K35" s="17">
        <v>28</v>
      </c>
      <c r="L35" s="17">
        <f t="shared" si="0"/>
        <v>19</v>
      </c>
      <c r="M35" s="17">
        <v>13</v>
      </c>
      <c r="N35" s="17">
        <f t="shared" si="0"/>
        <v>6</v>
      </c>
      <c r="O35" s="17">
        <f t="shared" si="0"/>
        <v>6</v>
      </c>
      <c r="P35" s="17">
        <f t="shared" si="0"/>
        <v>6</v>
      </c>
      <c r="Q35" s="113"/>
      <c r="T35" s="3"/>
    </row>
    <row r="36" spans="5:20" ht="15.75" customHeight="1">
      <c r="E36" s="159"/>
      <c r="F36" s="159"/>
      <c r="T36" s="3"/>
    </row>
    <row r="37" ht="15.75" customHeight="1" thickBot="1">
      <c r="T37" s="3"/>
    </row>
    <row r="38" spans="1:20" ht="29.25" thickBot="1">
      <c r="A38" s="146" t="s">
        <v>76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8"/>
      <c r="T38" s="3"/>
    </row>
    <row r="39" spans="1:20" ht="16.5" customHeight="1">
      <c r="A39" s="1"/>
      <c r="B39" s="130" t="s">
        <v>46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  <c r="T39" s="3"/>
    </row>
    <row r="40" spans="1:20" ht="16.5" customHeight="1">
      <c r="A40" s="2"/>
      <c r="B40" s="133" t="s">
        <v>22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  <c r="T40" s="3"/>
    </row>
    <row r="41" spans="1:20" ht="16.5" customHeight="1" thickBot="1">
      <c r="A41" s="2"/>
      <c r="B41" s="133" t="s">
        <v>66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T41" s="3"/>
    </row>
    <row r="42" spans="1:17" ht="16.5" customHeight="1" thickBot="1">
      <c r="A42" s="2"/>
      <c r="B42" s="7"/>
      <c r="C42" s="8"/>
      <c r="D42" s="8"/>
      <c r="E42" s="8"/>
      <c r="F42" s="8"/>
      <c r="G42" s="8"/>
      <c r="H42" s="136" t="s">
        <v>79</v>
      </c>
      <c r="I42" s="137"/>
      <c r="J42" s="137"/>
      <c r="K42" s="138"/>
      <c r="L42" s="8"/>
      <c r="M42" s="8"/>
      <c r="N42" s="8"/>
      <c r="O42" s="8"/>
      <c r="P42" s="8"/>
      <c r="Q42" s="9"/>
    </row>
    <row r="43" spans="1:17" ht="16.5" customHeight="1" thickBot="1">
      <c r="A43" s="2"/>
      <c r="B43" s="10"/>
      <c r="C43" s="11"/>
      <c r="D43" s="11"/>
      <c r="E43" s="11"/>
      <c r="F43" s="11"/>
      <c r="G43" s="11"/>
      <c r="H43" s="139">
        <v>0.13</v>
      </c>
      <c r="I43" s="140"/>
      <c r="J43" s="140"/>
      <c r="K43" s="141"/>
      <c r="L43" s="11"/>
      <c r="M43" s="11"/>
      <c r="N43" s="11"/>
      <c r="O43" s="11"/>
      <c r="P43" s="11"/>
      <c r="Q43" s="12"/>
    </row>
    <row r="44" spans="1:17" ht="16.5" customHeight="1" thickBot="1">
      <c r="A44" s="142" t="s">
        <v>0</v>
      </c>
      <c r="B44" s="157"/>
      <c r="C44" s="142" t="s">
        <v>1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7"/>
    </row>
    <row r="45" spans="1:17" ht="16.5" customHeight="1">
      <c r="A45" s="112" t="s">
        <v>47</v>
      </c>
      <c r="B45" s="112" t="s">
        <v>48</v>
      </c>
      <c r="C45" s="112" t="s">
        <v>40</v>
      </c>
      <c r="D45" s="112" t="s">
        <v>45</v>
      </c>
      <c r="E45" s="112" t="s">
        <v>59</v>
      </c>
      <c r="F45" s="112" t="s">
        <v>35</v>
      </c>
      <c r="G45" s="112" t="s">
        <v>20</v>
      </c>
      <c r="H45" s="112" t="s">
        <v>13</v>
      </c>
      <c r="I45" s="112" t="s">
        <v>14</v>
      </c>
      <c r="J45" s="112" t="s">
        <v>15</v>
      </c>
      <c r="K45" s="112" t="s">
        <v>16</v>
      </c>
      <c r="L45" s="112" t="s">
        <v>17</v>
      </c>
      <c r="M45" s="112" t="s">
        <v>18</v>
      </c>
      <c r="N45" s="112" t="s">
        <v>19</v>
      </c>
      <c r="O45" s="112" t="s">
        <v>65</v>
      </c>
      <c r="P45" s="112" t="s">
        <v>63</v>
      </c>
      <c r="Q45" s="112" t="s">
        <v>21</v>
      </c>
    </row>
    <row r="46" spans="1:17" ht="16.5" customHeight="1" thickBo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9" ht="16.5" customHeight="1" thickBot="1">
      <c r="A47" s="108" t="s">
        <v>60</v>
      </c>
      <c r="B47" s="108">
        <v>1</v>
      </c>
      <c r="C47" s="13" t="s">
        <v>3</v>
      </c>
      <c r="D47" s="110">
        <v>0</v>
      </c>
      <c r="E47" s="112" t="s">
        <v>59</v>
      </c>
      <c r="F47" s="151" t="s">
        <v>71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18" t="s">
        <v>51</v>
      </c>
      <c r="S47" s="119"/>
    </row>
    <row r="48" spans="1:19" ht="16.5" customHeight="1" thickBot="1">
      <c r="A48" s="109"/>
      <c r="B48" s="109"/>
      <c r="C48" s="14" t="s">
        <v>4</v>
      </c>
      <c r="D48" s="111"/>
      <c r="E48" s="113"/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  <c r="R48" s="120"/>
      <c r="S48" s="121"/>
    </row>
    <row r="49" spans="1:19" ht="16.5" customHeight="1" thickBot="1">
      <c r="A49" s="108" t="s">
        <v>39</v>
      </c>
      <c r="B49" s="108">
        <v>4</v>
      </c>
      <c r="C49" s="13" t="s">
        <v>3</v>
      </c>
      <c r="D49" s="110">
        <v>43.1</v>
      </c>
      <c r="E49" s="16">
        <v>8</v>
      </c>
      <c r="F49" s="112" t="s">
        <v>35</v>
      </c>
      <c r="G49" s="114">
        <f>SUM(D51-D49)</f>
        <v>45.99999999999999</v>
      </c>
      <c r="H49" s="114">
        <f>D53-D49</f>
        <v>235.20000000000002</v>
      </c>
      <c r="I49" s="114">
        <f>SUM(D55-D49)</f>
        <v>305.29999999999995</v>
      </c>
      <c r="J49" s="114">
        <f>SUM(D57-D49)</f>
        <v>383.5</v>
      </c>
      <c r="K49" s="114">
        <f>SUM(D59-D49)</f>
        <v>485.29999999999995</v>
      </c>
      <c r="L49" s="114">
        <f>SUM(D61-D49)</f>
        <v>600.4</v>
      </c>
      <c r="M49" s="114">
        <f>D63-D49</f>
        <v>672.6999999999999</v>
      </c>
      <c r="N49" s="114">
        <f>D65-D49</f>
        <v>763</v>
      </c>
      <c r="O49" s="114">
        <f>D67-D49</f>
        <v>782.1</v>
      </c>
      <c r="P49" s="114">
        <f>D69-D49</f>
        <v>806.8</v>
      </c>
      <c r="Q49" s="114">
        <f>D71-D49</f>
        <v>841</v>
      </c>
      <c r="R49" s="116">
        <f>Q49+D49</f>
        <v>884.1</v>
      </c>
      <c r="S49" s="106" t="s">
        <v>52</v>
      </c>
    </row>
    <row r="50" spans="1:19" ht="16.5" customHeight="1" thickBot="1">
      <c r="A50" s="109"/>
      <c r="B50" s="109"/>
      <c r="C50" s="14" t="s">
        <v>4</v>
      </c>
      <c r="D50" s="111"/>
      <c r="E50" s="17">
        <v>4</v>
      </c>
      <c r="F50" s="113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7"/>
      <c r="S50" s="107"/>
    </row>
    <row r="51" spans="1:19" ht="16.5" customHeight="1" thickBot="1">
      <c r="A51" s="108" t="s">
        <v>2</v>
      </c>
      <c r="B51" s="108">
        <v>8</v>
      </c>
      <c r="C51" s="13" t="s">
        <v>3</v>
      </c>
      <c r="D51" s="110">
        <v>89.1</v>
      </c>
      <c r="E51" s="16">
        <v>10</v>
      </c>
      <c r="F51" s="18">
        <v>8</v>
      </c>
      <c r="G51" s="112" t="s">
        <v>20</v>
      </c>
      <c r="H51" s="114">
        <f>SUM(D53-D51)</f>
        <v>189.20000000000002</v>
      </c>
      <c r="I51" s="114">
        <f>SUM(D55-D51)</f>
        <v>259.29999999999995</v>
      </c>
      <c r="J51" s="114">
        <f>SUM(D57-D51)</f>
        <v>337.5</v>
      </c>
      <c r="K51" s="114">
        <f>SUM(D59-D51)</f>
        <v>439.29999999999995</v>
      </c>
      <c r="L51" s="114">
        <f>SUM(D61-D51)</f>
        <v>554.4</v>
      </c>
      <c r="M51" s="114">
        <f>D63-D51</f>
        <v>626.6999999999999</v>
      </c>
      <c r="N51" s="114">
        <f>D65-D51</f>
        <v>717</v>
      </c>
      <c r="O51" s="114">
        <f>D67-D51</f>
        <v>736.1</v>
      </c>
      <c r="P51" s="114">
        <f>D69-D51</f>
        <v>760.8</v>
      </c>
      <c r="Q51" s="114">
        <f>D71-D51</f>
        <v>795</v>
      </c>
      <c r="R51" s="116">
        <f>Q51+D51</f>
        <v>884.1</v>
      </c>
      <c r="S51" s="106" t="s">
        <v>52</v>
      </c>
    </row>
    <row r="52" spans="1:19" ht="16.5" customHeight="1" thickBot="1">
      <c r="A52" s="109"/>
      <c r="B52" s="109"/>
      <c r="C52" s="14" t="s">
        <v>4</v>
      </c>
      <c r="D52" s="111"/>
      <c r="E52" s="17">
        <v>5</v>
      </c>
      <c r="F52" s="17">
        <v>4</v>
      </c>
      <c r="G52" s="113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7"/>
      <c r="S52" s="107"/>
    </row>
    <row r="53" spans="1:19" ht="16.5" customHeight="1" thickBot="1">
      <c r="A53" s="108" t="s">
        <v>6</v>
      </c>
      <c r="B53" s="108">
        <v>209</v>
      </c>
      <c r="C53" s="13" t="s">
        <v>3</v>
      </c>
      <c r="D53" s="110">
        <v>278.3</v>
      </c>
      <c r="E53" s="16">
        <v>30</v>
      </c>
      <c r="F53" s="18">
        <v>31</v>
      </c>
      <c r="G53" s="16">
        <v>25</v>
      </c>
      <c r="H53" s="112" t="s">
        <v>13</v>
      </c>
      <c r="I53" s="114">
        <f>SUM(D55-D53)</f>
        <v>70.09999999999997</v>
      </c>
      <c r="J53" s="114">
        <f>SUM(D57-D53)</f>
        <v>148.3</v>
      </c>
      <c r="K53" s="114">
        <f>SUM(D59-D53)</f>
        <v>250.09999999999997</v>
      </c>
      <c r="L53" s="114">
        <f>D61-D53</f>
        <v>365.2</v>
      </c>
      <c r="M53" s="114">
        <f>D63-D53</f>
        <v>437.49999999999994</v>
      </c>
      <c r="N53" s="114">
        <f>D65-D53</f>
        <v>527.8</v>
      </c>
      <c r="O53" s="114">
        <f>D67-D53</f>
        <v>546.9000000000001</v>
      </c>
      <c r="P53" s="114">
        <f>D69-D53</f>
        <v>571.5999999999999</v>
      </c>
      <c r="Q53" s="114">
        <f>D71-D53</f>
        <v>605.8</v>
      </c>
      <c r="R53" s="116">
        <f>Q53+D53</f>
        <v>884.0999999999999</v>
      </c>
      <c r="S53" s="106" t="s">
        <v>52</v>
      </c>
    </row>
    <row r="54" spans="1:19" ht="16.5" customHeight="1" thickBot="1">
      <c r="A54" s="109"/>
      <c r="B54" s="109"/>
      <c r="C54" s="14" t="s">
        <v>4</v>
      </c>
      <c r="D54" s="111"/>
      <c r="E54" s="17">
        <v>15</v>
      </c>
      <c r="F54" s="17">
        <v>14</v>
      </c>
      <c r="G54" s="17">
        <v>12</v>
      </c>
      <c r="H54" s="113"/>
      <c r="I54" s="115"/>
      <c r="J54" s="115"/>
      <c r="K54" s="115"/>
      <c r="L54" s="115"/>
      <c r="M54" s="115"/>
      <c r="N54" s="115"/>
      <c r="O54" s="115"/>
      <c r="P54" s="115"/>
      <c r="Q54" s="115"/>
      <c r="R54" s="117"/>
      <c r="S54" s="107"/>
    </row>
    <row r="55" spans="1:19" ht="16.5" customHeight="1" thickBot="1">
      <c r="A55" s="108" t="s">
        <v>5</v>
      </c>
      <c r="B55" s="108">
        <v>411</v>
      </c>
      <c r="C55" s="13" t="s">
        <v>3</v>
      </c>
      <c r="D55" s="110">
        <v>348.4</v>
      </c>
      <c r="E55" s="18">
        <v>38</v>
      </c>
      <c r="F55" s="18">
        <v>37</v>
      </c>
      <c r="G55" s="18">
        <v>34</v>
      </c>
      <c r="H55" s="18">
        <v>9</v>
      </c>
      <c r="I55" s="112" t="s">
        <v>14</v>
      </c>
      <c r="J55" s="114">
        <f>SUM(D57-D55)</f>
        <v>78.20000000000005</v>
      </c>
      <c r="K55" s="114">
        <f>SUM(D59-D55)</f>
        <v>180</v>
      </c>
      <c r="L55" s="114">
        <f>D61-D55</f>
        <v>295.1</v>
      </c>
      <c r="M55" s="114">
        <f>D63-D55</f>
        <v>367.4</v>
      </c>
      <c r="N55" s="114">
        <f>D65-D55</f>
        <v>457.70000000000005</v>
      </c>
      <c r="O55" s="114">
        <f>D67-D55</f>
        <v>476.80000000000007</v>
      </c>
      <c r="P55" s="114">
        <f>D69-D55</f>
        <v>501.5</v>
      </c>
      <c r="Q55" s="114">
        <f>D71-D55</f>
        <v>535.7</v>
      </c>
      <c r="R55" s="116">
        <f>Q55+D55</f>
        <v>884.1</v>
      </c>
      <c r="S55" s="106" t="s">
        <v>52</v>
      </c>
    </row>
    <row r="56" spans="1:19" ht="16.5" customHeight="1" thickBot="1">
      <c r="A56" s="109"/>
      <c r="B56" s="109"/>
      <c r="C56" s="14" t="s">
        <v>4</v>
      </c>
      <c r="D56" s="111"/>
      <c r="E56" s="17">
        <v>19</v>
      </c>
      <c r="F56" s="17">
        <v>18</v>
      </c>
      <c r="G56" s="17">
        <v>17</v>
      </c>
      <c r="H56" s="17">
        <v>4</v>
      </c>
      <c r="I56" s="113"/>
      <c r="J56" s="115"/>
      <c r="K56" s="115"/>
      <c r="L56" s="115"/>
      <c r="M56" s="115"/>
      <c r="N56" s="115"/>
      <c r="O56" s="115"/>
      <c r="P56" s="115"/>
      <c r="Q56" s="115"/>
      <c r="R56" s="117"/>
      <c r="S56" s="107"/>
    </row>
    <row r="57" spans="1:19" ht="16.5" customHeight="1" thickBot="1">
      <c r="A57" s="108" t="s">
        <v>7</v>
      </c>
      <c r="B57" s="108">
        <v>217</v>
      </c>
      <c r="C57" s="13" t="s">
        <v>3</v>
      </c>
      <c r="D57" s="110">
        <v>426.6</v>
      </c>
      <c r="E57" s="19">
        <v>45</v>
      </c>
      <c r="F57" s="18">
        <v>50</v>
      </c>
      <c r="G57" s="19">
        <v>44</v>
      </c>
      <c r="H57" s="19">
        <v>19</v>
      </c>
      <c r="I57" s="19">
        <v>10</v>
      </c>
      <c r="J57" s="112" t="s">
        <v>15</v>
      </c>
      <c r="K57" s="114">
        <f>SUM(D59-D57)</f>
        <v>101.79999999999995</v>
      </c>
      <c r="L57" s="114">
        <f>D61-D57</f>
        <v>216.89999999999998</v>
      </c>
      <c r="M57" s="114">
        <f>D63-D57</f>
        <v>289.19999999999993</v>
      </c>
      <c r="N57" s="114">
        <f>D65-D57</f>
        <v>379.5</v>
      </c>
      <c r="O57" s="114">
        <f>D67-D57</f>
        <v>398.6</v>
      </c>
      <c r="P57" s="114">
        <f>D69-D57</f>
        <v>423.29999999999995</v>
      </c>
      <c r="Q57" s="114">
        <f>D71-D57</f>
        <v>457.5</v>
      </c>
      <c r="R57" s="116">
        <f>Q57+D57</f>
        <v>884.1</v>
      </c>
      <c r="S57" s="106" t="s">
        <v>52</v>
      </c>
    </row>
    <row r="58" spans="1:19" ht="16.5" customHeight="1" thickBot="1">
      <c r="A58" s="109"/>
      <c r="B58" s="109"/>
      <c r="C58" s="14" t="s">
        <v>4</v>
      </c>
      <c r="D58" s="111"/>
      <c r="E58" s="17">
        <v>22</v>
      </c>
      <c r="F58" s="17">
        <v>25</v>
      </c>
      <c r="G58" s="17">
        <v>22</v>
      </c>
      <c r="H58" s="17">
        <v>9</v>
      </c>
      <c r="I58" s="17">
        <v>5</v>
      </c>
      <c r="J58" s="113"/>
      <c r="K58" s="115"/>
      <c r="L58" s="115"/>
      <c r="M58" s="115"/>
      <c r="N58" s="115"/>
      <c r="O58" s="115"/>
      <c r="P58" s="115"/>
      <c r="Q58" s="115"/>
      <c r="R58" s="117"/>
      <c r="S58" s="107"/>
    </row>
    <row r="59" spans="1:19" ht="16.5" customHeight="1" thickBot="1">
      <c r="A59" s="108" t="s">
        <v>8</v>
      </c>
      <c r="B59" s="108">
        <v>417</v>
      </c>
      <c r="C59" s="13" t="s">
        <v>3</v>
      </c>
      <c r="D59" s="110">
        <v>528.4</v>
      </c>
      <c r="E59" s="19">
        <v>60</v>
      </c>
      <c r="F59" s="18">
        <v>63</v>
      </c>
      <c r="G59" s="19">
        <v>57</v>
      </c>
      <c r="H59" s="19">
        <v>33</v>
      </c>
      <c r="I59" s="19">
        <v>23</v>
      </c>
      <c r="J59" s="19">
        <v>13</v>
      </c>
      <c r="K59" s="112" t="s">
        <v>16</v>
      </c>
      <c r="L59" s="114">
        <f>D61-D59</f>
        <v>115.10000000000002</v>
      </c>
      <c r="M59" s="114">
        <f>D63-D59</f>
        <v>187.39999999999998</v>
      </c>
      <c r="N59" s="114">
        <f>D65-D59</f>
        <v>277.70000000000005</v>
      </c>
      <c r="O59" s="114">
        <f>D67-D59</f>
        <v>296.80000000000007</v>
      </c>
      <c r="P59" s="114">
        <f>D69-D59</f>
        <v>321.5</v>
      </c>
      <c r="Q59" s="114">
        <f>D71-D59</f>
        <v>355.70000000000005</v>
      </c>
      <c r="R59" s="116">
        <f>Q59+D59</f>
        <v>884.1</v>
      </c>
      <c r="S59" s="106" t="s">
        <v>52</v>
      </c>
    </row>
    <row r="60" spans="1:19" ht="16.5" customHeight="1" thickBot="1">
      <c r="A60" s="109"/>
      <c r="B60" s="109"/>
      <c r="C60" s="14" t="s">
        <v>4</v>
      </c>
      <c r="D60" s="111"/>
      <c r="E60" s="17">
        <v>30</v>
      </c>
      <c r="F60" s="17">
        <v>31</v>
      </c>
      <c r="G60" s="17">
        <v>28</v>
      </c>
      <c r="H60" s="17">
        <v>16</v>
      </c>
      <c r="I60" s="17">
        <v>11</v>
      </c>
      <c r="J60" s="17">
        <v>6</v>
      </c>
      <c r="K60" s="113"/>
      <c r="L60" s="115"/>
      <c r="M60" s="115"/>
      <c r="N60" s="115"/>
      <c r="O60" s="115"/>
      <c r="P60" s="115"/>
      <c r="Q60" s="115"/>
      <c r="R60" s="117"/>
      <c r="S60" s="107"/>
    </row>
    <row r="61" spans="1:19" ht="16.5" customHeight="1" thickBot="1">
      <c r="A61" s="108" t="s">
        <v>9</v>
      </c>
      <c r="B61" s="108">
        <v>428</v>
      </c>
      <c r="C61" s="13" t="s">
        <v>3</v>
      </c>
      <c r="D61" s="110">
        <v>643.5</v>
      </c>
      <c r="E61" s="19">
        <v>70</v>
      </c>
      <c r="F61" s="18">
        <v>66</v>
      </c>
      <c r="G61" s="19">
        <v>61</v>
      </c>
      <c r="H61" s="19">
        <v>47</v>
      </c>
      <c r="I61" s="19">
        <v>38</v>
      </c>
      <c r="J61" s="19">
        <v>28</v>
      </c>
      <c r="K61" s="19">
        <v>15</v>
      </c>
      <c r="L61" s="112" t="s">
        <v>17</v>
      </c>
      <c r="M61" s="114">
        <f>D63-D61</f>
        <v>72.29999999999995</v>
      </c>
      <c r="N61" s="114">
        <f>D65-D61</f>
        <v>162.60000000000002</v>
      </c>
      <c r="O61" s="114">
        <f>D67-D61</f>
        <v>181.70000000000005</v>
      </c>
      <c r="P61" s="114">
        <f>D69-D61</f>
        <v>206.39999999999998</v>
      </c>
      <c r="Q61" s="114">
        <f>D71-D61</f>
        <v>240.60000000000002</v>
      </c>
      <c r="R61" s="116">
        <f>Q61+D61</f>
        <v>884.1</v>
      </c>
      <c r="S61" s="106" t="s">
        <v>52</v>
      </c>
    </row>
    <row r="62" spans="1:19" ht="16.5" customHeight="1" thickBot="1">
      <c r="A62" s="109"/>
      <c r="B62" s="109"/>
      <c r="C62" s="14" t="s">
        <v>4</v>
      </c>
      <c r="D62" s="111"/>
      <c r="E62" s="17">
        <v>35</v>
      </c>
      <c r="F62" s="17">
        <v>33</v>
      </c>
      <c r="G62" s="17">
        <v>30</v>
      </c>
      <c r="H62" s="17">
        <v>23</v>
      </c>
      <c r="I62" s="17">
        <v>19</v>
      </c>
      <c r="J62" s="17">
        <v>14</v>
      </c>
      <c r="K62" s="17">
        <v>7</v>
      </c>
      <c r="L62" s="113"/>
      <c r="M62" s="115"/>
      <c r="N62" s="115"/>
      <c r="O62" s="115"/>
      <c r="P62" s="115"/>
      <c r="Q62" s="115"/>
      <c r="R62" s="117"/>
      <c r="S62" s="107"/>
    </row>
    <row r="63" spans="1:19" ht="16.5" customHeight="1" thickBot="1">
      <c r="A63" s="108" t="s">
        <v>10</v>
      </c>
      <c r="B63" s="108">
        <v>608</v>
      </c>
      <c r="C63" s="13" t="s">
        <v>3</v>
      </c>
      <c r="D63" s="110">
        <v>715.8</v>
      </c>
      <c r="E63" s="19">
        <v>78</v>
      </c>
      <c r="F63" s="18">
        <v>73.997</v>
      </c>
      <c r="G63" s="19">
        <v>69</v>
      </c>
      <c r="H63" s="19">
        <v>57</v>
      </c>
      <c r="I63" s="19">
        <v>48</v>
      </c>
      <c r="J63" s="19">
        <v>38</v>
      </c>
      <c r="K63" s="19">
        <v>24</v>
      </c>
      <c r="L63" s="19">
        <v>15</v>
      </c>
      <c r="M63" s="112" t="s">
        <v>18</v>
      </c>
      <c r="N63" s="114">
        <f>D65-D63</f>
        <v>90.30000000000007</v>
      </c>
      <c r="O63" s="114">
        <f>D67-D63</f>
        <v>109.40000000000009</v>
      </c>
      <c r="P63" s="114">
        <f>D69-D63</f>
        <v>134.10000000000002</v>
      </c>
      <c r="Q63" s="114">
        <f>D71-D63</f>
        <v>168.30000000000007</v>
      </c>
      <c r="R63" s="116">
        <f>Q63+D63</f>
        <v>884.1</v>
      </c>
      <c r="S63" s="106" t="s">
        <v>52</v>
      </c>
    </row>
    <row r="64" spans="1:19" ht="16.5" customHeight="1" thickBot="1">
      <c r="A64" s="109"/>
      <c r="B64" s="109"/>
      <c r="C64" s="14" t="s">
        <v>4</v>
      </c>
      <c r="D64" s="111"/>
      <c r="E64" s="17">
        <v>39</v>
      </c>
      <c r="F64" s="17">
        <v>36.9985</v>
      </c>
      <c r="G64" s="17">
        <v>34</v>
      </c>
      <c r="H64" s="17">
        <v>28</v>
      </c>
      <c r="I64" s="17">
        <v>24</v>
      </c>
      <c r="J64" s="17">
        <v>19</v>
      </c>
      <c r="K64" s="17">
        <v>12</v>
      </c>
      <c r="L64" s="17">
        <v>7</v>
      </c>
      <c r="M64" s="113"/>
      <c r="N64" s="115"/>
      <c r="O64" s="115"/>
      <c r="P64" s="115"/>
      <c r="Q64" s="115"/>
      <c r="R64" s="117"/>
      <c r="S64" s="107"/>
    </row>
    <row r="65" spans="1:19" ht="16.5" customHeight="1" thickBot="1">
      <c r="A65" s="108" t="s">
        <v>11</v>
      </c>
      <c r="B65" s="108">
        <v>625</v>
      </c>
      <c r="C65" s="13" t="s">
        <v>3</v>
      </c>
      <c r="D65" s="110">
        <v>806.1</v>
      </c>
      <c r="E65" s="19">
        <v>89</v>
      </c>
      <c r="F65" s="18">
        <v>84</v>
      </c>
      <c r="G65" s="19">
        <v>79</v>
      </c>
      <c r="H65" s="19">
        <v>69</v>
      </c>
      <c r="I65" s="19">
        <v>50</v>
      </c>
      <c r="J65" s="19">
        <v>49</v>
      </c>
      <c r="K65" s="19">
        <v>36</v>
      </c>
      <c r="L65" s="19">
        <v>21</v>
      </c>
      <c r="M65" s="19">
        <v>12</v>
      </c>
      <c r="N65" s="112" t="s">
        <v>19</v>
      </c>
      <c r="O65" s="114">
        <f>D67-D65</f>
        <v>19.100000000000023</v>
      </c>
      <c r="P65" s="114">
        <f>D69-D65</f>
        <v>43.799999999999955</v>
      </c>
      <c r="Q65" s="114">
        <f>D71-D65</f>
        <v>78</v>
      </c>
      <c r="R65" s="116">
        <f>Q65+D65</f>
        <v>884.1</v>
      </c>
      <c r="S65" s="106" t="s">
        <v>52</v>
      </c>
    </row>
    <row r="66" spans="1:19" ht="16.5" customHeight="1" thickBot="1">
      <c r="A66" s="109"/>
      <c r="B66" s="109"/>
      <c r="C66" s="14" t="s">
        <v>4</v>
      </c>
      <c r="D66" s="111"/>
      <c r="E66" s="17">
        <v>44</v>
      </c>
      <c r="F66" s="17">
        <v>42</v>
      </c>
      <c r="G66" s="17">
        <v>39</v>
      </c>
      <c r="H66" s="17">
        <v>34</v>
      </c>
      <c r="I66" s="17">
        <f>I65/2</f>
        <v>25</v>
      </c>
      <c r="J66" s="17">
        <v>24</v>
      </c>
      <c r="K66" s="17">
        <f>K65/2</f>
        <v>18</v>
      </c>
      <c r="L66" s="17">
        <v>10</v>
      </c>
      <c r="M66" s="17">
        <f>M65/2</f>
        <v>6</v>
      </c>
      <c r="N66" s="113"/>
      <c r="O66" s="115"/>
      <c r="P66" s="115"/>
      <c r="Q66" s="115"/>
      <c r="R66" s="117"/>
      <c r="S66" s="107"/>
    </row>
    <row r="67" spans="1:19" ht="16.5" customHeight="1" thickBot="1">
      <c r="A67" s="108" t="s">
        <v>64</v>
      </c>
      <c r="B67" s="108">
        <v>681</v>
      </c>
      <c r="C67" s="13" t="s">
        <v>3</v>
      </c>
      <c r="D67" s="110">
        <v>825.2</v>
      </c>
      <c r="E67" s="16">
        <v>91</v>
      </c>
      <c r="F67" s="18">
        <v>86</v>
      </c>
      <c r="G67" s="19">
        <v>81</v>
      </c>
      <c r="H67" s="19">
        <v>71</v>
      </c>
      <c r="I67" s="19">
        <v>62</v>
      </c>
      <c r="J67" s="19">
        <v>52</v>
      </c>
      <c r="K67" s="19">
        <v>39</v>
      </c>
      <c r="L67" s="19">
        <v>24</v>
      </c>
      <c r="M67" s="19">
        <v>14</v>
      </c>
      <c r="N67" s="19">
        <v>8</v>
      </c>
      <c r="O67" s="112" t="s">
        <v>65</v>
      </c>
      <c r="P67" s="114">
        <f>D69-D67</f>
        <v>24.699999999999932</v>
      </c>
      <c r="Q67" s="114">
        <f>D71-D67</f>
        <v>58.89999999999998</v>
      </c>
      <c r="R67" s="116">
        <f>Q67+D67</f>
        <v>884.1</v>
      </c>
      <c r="S67" s="106" t="s">
        <v>52</v>
      </c>
    </row>
    <row r="68" spans="1:19" ht="16.5" customHeight="1" thickBot="1">
      <c r="A68" s="109"/>
      <c r="B68" s="109"/>
      <c r="C68" s="14" t="s">
        <v>4</v>
      </c>
      <c r="D68" s="111"/>
      <c r="E68" s="17">
        <v>45</v>
      </c>
      <c r="F68" s="17">
        <v>43</v>
      </c>
      <c r="G68" s="17">
        <v>40</v>
      </c>
      <c r="H68" s="17">
        <v>35</v>
      </c>
      <c r="I68" s="17">
        <f aca="true" t="shared" si="1" ref="I68:N68">I67/2</f>
        <v>31</v>
      </c>
      <c r="J68" s="17">
        <f t="shared" si="1"/>
        <v>26</v>
      </c>
      <c r="K68" s="17">
        <v>19</v>
      </c>
      <c r="L68" s="17">
        <f t="shared" si="1"/>
        <v>12</v>
      </c>
      <c r="M68" s="17">
        <f t="shared" si="1"/>
        <v>7</v>
      </c>
      <c r="N68" s="17">
        <f t="shared" si="1"/>
        <v>4</v>
      </c>
      <c r="O68" s="113"/>
      <c r="P68" s="115"/>
      <c r="Q68" s="115"/>
      <c r="R68" s="117"/>
      <c r="S68" s="107"/>
    </row>
    <row r="69" spans="1:19" ht="16.5" customHeight="1" thickBot="1">
      <c r="A69" s="108" t="s">
        <v>62</v>
      </c>
      <c r="B69" s="108">
        <v>693</v>
      </c>
      <c r="C69" s="13" t="s">
        <v>3</v>
      </c>
      <c r="D69" s="110">
        <v>849.9</v>
      </c>
      <c r="E69" s="16">
        <v>93</v>
      </c>
      <c r="F69" s="18">
        <v>89</v>
      </c>
      <c r="G69" s="16">
        <v>84</v>
      </c>
      <c r="H69" s="16">
        <v>74</v>
      </c>
      <c r="I69" s="16">
        <v>65</v>
      </c>
      <c r="J69" s="16">
        <v>55</v>
      </c>
      <c r="K69" s="16">
        <v>42</v>
      </c>
      <c r="L69" s="16">
        <v>27</v>
      </c>
      <c r="M69" s="16">
        <v>17</v>
      </c>
      <c r="N69" s="16">
        <v>8</v>
      </c>
      <c r="O69" s="16">
        <v>8</v>
      </c>
      <c r="P69" s="112" t="s">
        <v>63</v>
      </c>
      <c r="Q69" s="114">
        <f>D71-D69</f>
        <v>34.200000000000045</v>
      </c>
      <c r="R69" s="116">
        <f>Q69+D69</f>
        <v>884.1</v>
      </c>
      <c r="S69" s="106" t="s">
        <v>52</v>
      </c>
    </row>
    <row r="70" spans="1:19" ht="16.5" customHeight="1" thickBot="1">
      <c r="A70" s="109"/>
      <c r="B70" s="109"/>
      <c r="C70" s="14" t="s">
        <v>4</v>
      </c>
      <c r="D70" s="111"/>
      <c r="E70" s="17">
        <v>46</v>
      </c>
      <c r="F70" s="17">
        <v>44</v>
      </c>
      <c r="G70" s="17">
        <f aca="true" t="shared" si="2" ref="G70:O70">G69/2</f>
        <v>42</v>
      </c>
      <c r="H70" s="17">
        <f t="shared" si="2"/>
        <v>37</v>
      </c>
      <c r="I70" s="17">
        <v>32</v>
      </c>
      <c r="J70" s="17">
        <v>27</v>
      </c>
      <c r="K70" s="17">
        <f t="shared" si="2"/>
        <v>21</v>
      </c>
      <c r="L70" s="17">
        <v>13</v>
      </c>
      <c r="M70" s="17">
        <v>8</v>
      </c>
      <c r="N70" s="17">
        <f t="shared" si="2"/>
        <v>4</v>
      </c>
      <c r="O70" s="17">
        <f t="shared" si="2"/>
        <v>4</v>
      </c>
      <c r="P70" s="113"/>
      <c r="Q70" s="115"/>
      <c r="R70" s="117"/>
      <c r="S70" s="107"/>
    </row>
    <row r="71" spans="1:17" ht="16.5" customHeight="1" thickBot="1">
      <c r="A71" s="108" t="s">
        <v>12</v>
      </c>
      <c r="B71" s="108">
        <v>706</v>
      </c>
      <c r="C71" s="13" t="s">
        <v>3</v>
      </c>
      <c r="D71" s="110">
        <v>884.1</v>
      </c>
      <c r="E71" s="16">
        <v>100</v>
      </c>
      <c r="F71" s="18">
        <v>93</v>
      </c>
      <c r="G71" s="18">
        <v>87</v>
      </c>
      <c r="H71" s="18">
        <v>79</v>
      </c>
      <c r="I71" s="18">
        <v>70</v>
      </c>
      <c r="J71" s="18">
        <v>59</v>
      </c>
      <c r="K71" s="18">
        <v>46</v>
      </c>
      <c r="L71" s="18">
        <v>31</v>
      </c>
      <c r="M71" s="18">
        <v>22</v>
      </c>
      <c r="N71" s="18">
        <v>10</v>
      </c>
      <c r="O71" s="18">
        <v>8</v>
      </c>
      <c r="P71" s="18">
        <v>8</v>
      </c>
      <c r="Q71" s="112" t="s">
        <v>21</v>
      </c>
    </row>
    <row r="72" spans="1:17" ht="16.5" customHeight="1" thickBot="1">
      <c r="A72" s="109"/>
      <c r="B72" s="109"/>
      <c r="C72" s="20" t="s">
        <v>4</v>
      </c>
      <c r="D72" s="111"/>
      <c r="E72" s="17">
        <f>E71/2</f>
        <v>50</v>
      </c>
      <c r="F72" s="17">
        <v>46</v>
      </c>
      <c r="G72" s="17">
        <v>43</v>
      </c>
      <c r="H72" s="17">
        <v>39</v>
      </c>
      <c r="I72" s="17">
        <f aca="true" t="shared" si="3" ref="I72:P72">I71/2</f>
        <v>35</v>
      </c>
      <c r="J72" s="17">
        <v>29</v>
      </c>
      <c r="K72" s="17">
        <f t="shared" si="3"/>
        <v>23</v>
      </c>
      <c r="L72" s="17">
        <v>15</v>
      </c>
      <c r="M72" s="17">
        <f t="shared" si="3"/>
        <v>11</v>
      </c>
      <c r="N72" s="17">
        <f t="shared" si="3"/>
        <v>5</v>
      </c>
      <c r="O72" s="17">
        <f t="shared" si="3"/>
        <v>4</v>
      </c>
      <c r="P72" s="17">
        <f t="shared" si="3"/>
        <v>4</v>
      </c>
      <c r="Q72" s="113"/>
    </row>
    <row r="73" spans="5:14" ht="12.75">
      <c r="E73" s="5"/>
      <c r="F73" s="6"/>
      <c r="G73" s="6"/>
      <c r="H73" s="6"/>
      <c r="I73" s="6"/>
      <c r="J73" s="6"/>
      <c r="K73" s="6"/>
      <c r="L73" s="6"/>
      <c r="M73" s="6"/>
      <c r="N73" s="6"/>
    </row>
    <row r="74" spans="5:14" ht="12.75">
      <c r="E74" s="5"/>
      <c r="F74" s="6"/>
      <c r="G74" s="6"/>
      <c r="H74" s="6"/>
      <c r="I74" s="6"/>
      <c r="J74" s="6"/>
      <c r="K74" s="6"/>
      <c r="L74" s="6"/>
      <c r="M74" s="6"/>
      <c r="N74" s="6"/>
    </row>
    <row r="75" spans="5:14" ht="12.75">
      <c r="E75" s="5"/>
      <c r="F75" s="6"/>
      <c r="G75" s="6"/>
      <c r="H75" s="6"/>
      <c r="I75" s="6"/>
      <c r="J75" s="6"/>
      <c r="K75" s="6"/>
      <c r="L75" s="6"/>
      <c r="M75" s="6"/>
      <c r="N75" s="6"/>
    </row>
    <row r="76" ht="13.5" thickBot="1">
      <c r="A76" s="23"/>
    </row>
    <row r="77" spans="1:17" ht="29.25" thickBot="1">
      <c r="A77" s="146" t="s">
        <v>75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</row>
    <row r="78" spans="1:17" ht="15.75">
      <c r="A78" s="1"/>
      <c r="B78" s="130" t="s">
        <v>46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2"/>
    </row>
    <row r="79" spans="1:17" ht="15.75">
      <c r="A79" s="2"/>
      <c r="B79" s="133" t="s">
        <v>22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</row>
    <row r="80" spans="1:17" ht="16.5" thickBot="1">
      <c r="A80" s="2"/>
      <c r="B80" s="133" t="s">
        <v>66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</row>
    <row r="81" spans="1:17" ht="16.5" thickBot="1">
      <c r="A81" s="2"/>
      <c r="B81" s="7"/>
      <c r="C81" s="8"/>
      <c r="D81" s="8"/>
      <c r="E81" s="8"/>
      <c r="F81" s="8"/>
      <c r="G81" s="8"/>
      <c r="H81" s="136" t="s">
        <v>79</v>
      </c>
      <c r="I81" s="137"/>
      <c r="J81" s="137"/>
      <c r="K81" s="138"/>
      <c r="L81" s="8"/>
      <c r="M81" s="8"/>
      <c r="N81" s="8"/>
      <c r="O81" s="8"/>
      <c r="P81" s="8"/>
      <c r="Q81" s="9"/>
    </row>
    <row r="82" spans="1:17" ht="16.5" thickBot="1">
      <c r="A82" s="2"/>
      <c r="B82" s="10"/>
      <c r="C82" s="11"/>
      <c r="D82" s="11"/>
      <c r="E82" s="11"/>
      <c r="F82" s="11"/>
      <c r="G82" s="11"/>
      <c r="H82" s="139">
        <v>0.16</v>
      </c>
      <c r="I82" s="140"/>
      <c r="J82" s="140"/>
      <c r="K82" s="141"/>
      <c r="L82" s="11"/>
      <c r="M82" s="11"/>
      <c r="N82" s="11"/>
      <c r="O82" s="11"/>
      <c r="P82" s="11"/>
      <c r="Q82" s="12"/>
    </row>
    <row r="83" spans="1:17" ht="16.5" thickBot="1">
      <c r="A83" s="142" t="s">
        <v>0</v>
      </c>
      <c r="B83" s="157"/>
      <c r="C83" s="142" t="s">
        <v>1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7"/>
    </row>
    <row r="84" spans="1:17" ht="12.75">
      <c r="A84" s="112" t="s">
        <v>47</v>
      </c>
      <c r="B84" s="112" t="s">
        <v>48</v>
      </c>
      <c r="C84" s="112" t="s">
        <v>40</v>
      </c>
      <c r="D84" s="112" t="s">
        <v>45</v>
      </c>
      <c r="E84" s="112" t="s">
        <v>59</v>
      </c>
      <c r="F84" s="112" t="s">
        <v>35</v>
      </c>
      <c r="G84" s="112" t="s">
        <v>20</v>
      </c>
      <c r="H84" s="112" t="s">
        <v>13</v>
      </c>
      <c r="I84" s="112" t="s">
        <v>14</v>
      </c>
      <c r="J84" s="112" t="s">
        <v>15</v>
      </c>
      <c r="K84" s="112" t="s">
        <v>16</v>
      </c>
      <c r="L84" s="112" t="s">
        <v>17</v>
      </c>
      <c r="M84" s="112" t="s">
        <v>18</v>
      </c>
      <c r="N84" s="112" t="s">
        <v>19</v>
      </c>
      <c r="O84" s="112" t="s">
        <v>65</v>
      </c>
      <c r="P84" s="112" t="s">
        <v>63</v>
      </c>
      <c r="Q84" s="112" t="s">
        <v>21</v>
      </c>
    </row>
    <row r="85" spans="1:17" ht="13.5" thickBo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1:17" ht="16.5" thickBot="1">
      <c r="A86" s="108" t="s">
        <v>60</v>
      </c>
      <c r="B86" s="108">
        <v>1</v>
      </c>
      <c r="C86" s="13" t="s">
        <v>3</v>
      </c>
      <c r="D86" s="110">
        <v>0</v>
      </c>
      <c r="E86" s="112" t="s">
        <v>59</v>
      </c>
      <c r="F86" s="151" t="s">
        <v>71</v>
      </c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3"/>
    </row>
    <row r="87" spans="1:17" ht="16.5" thickBot="1">
      <c r="A87" s="109"/>
      <c r="B87" s="109"/>
      <c r="C87" s="14" t="s">
        <v>4</v>
      </c>
      <c r="D87" s="111"/>
      <c r="E87" s="113"/>
      <c r="F87" s="154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6"/>
    </row>
    <row r="88" spans="1:17" ht="16.5" thickBot="1">
      <c r="A88" s="108" t="s">
        <v>39</v>
      </c>
      <c r="B88" s="108">
        <v>4</v>
      </c>
      <c r="C88" s="13" t="s">
        <v>3</v>
      </c>
      <c r="D88" s="110">
        <v>43.1</v>
      </c>
      <c r="E88" s="16">
        <v>12</v>
      </c>
      <c r="F88" s="112" t="s">
        <v>35</v>
      </c>
      <c r="G88" s="114">
        <f>SUM(D90-D88)</f>
        <v>45.99999999999999</v>
      </c>
      <c r="H88" s="114">
        <f>D92-D88</f>
        <v>235.20000000000002</v>
      </c>
      <c r="I88" s="114">
        <f>SUM(D94-D88)</f>
        <v>305.29999999999995</v>
      </c>
      <c r="J88" s="114">
        <f>SUM(D96-D88)</f>
        <v>383.5</v>
      </c>
      <c r="K88" s="114">
        <f>SUM(D98-D88)</f>
        <v>485.29999999999995</v>
      </c>
      <c r="L88" s="114">
        <f>SUM(D100-D88)</f>
        <v>600.4</v>
      </c>
      <c r="M88" s="114">
        <f>D102-D88</f>
        <v>672.6999999999999</v>
      </c>
      <c r="N88" s="114">
        <f>D104-D88</f>
        <v>763</v>
      </c>
      <c r="O88" s="114">
        <f>D106-D88</f>
        <v>782.1</v>
      </c>
      <c r="P88" s="114">
        <f>D108-D88</f>
        <v>806.8</v>
      </c>
      <c r="Q88" s="114">
        <f>D110-D88</f>
        <v>841</v>
      </c>
    </row>
    <row r="89" spans="1:17" ht="16.5" thickBot="1">
      <c r="A89" s="109"/>
      <c r="B89" s="109"/>
      <c r="C89" s="14" t="s">
        <v>4</v>
      </c>
      <c r="D89" s="111"/>
      <c r="E89" s="17">
        <f>E88/2</f>
        <v>6</v>
      </c>
      <c r="F89" s="113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ht="16.5" thickBot="1">
      <c r="A90" s="108" t="s">
        <v>2</v>
      </c>
      <c r="B90" s="108">
        <v>8</v>
      </c>
      <c r="C90" s="13" t="s">
        <v>3</v>
      </c>
      <c r="D90" s="110">
        <v>89.1</v>
      </c>
      <c r="E90" s="16" t="e">
        <f>'1-2 HABANA-SANTIAGO-HABANA'!#REF!</f>
        <v>#REF!</v>
      </c>
      <c r="F90" s="18">
        <v>12</v>
      </c>
      <c r="G90" s="112" t="s">
        <v>20</v>
      </c>
      <c r="H90" s="114">
        <f>SUM(D92-D90)</f>
        <v>189.20000000000002</v>
      </c>
      <c r="I90" s="114">
        <f>SUM(D94-D90)</f>
        <v>259.29999999999995</v>
      </c>
      <c r="J90" s="114">
        <f>SUM(D96-D90)</f>
        <v>337.5</v>
      </c>
      <c r="K90" s="114">
        <f>SUM(D98-D90)</f>
        <v>439.29999999999995</v>
      </c>
      <c r="L90" s="114">
        <f>SUM(D100-D90)</f>
        <v>554.4</v>
      </c>
      <c r="M90" s="114">
        <f>D102-D90</f>
        <v>626.6999999999999</v>
      </c>
      <c r="N90" s="114">
        <f>D104-D90</f>
        <v>717</v>
      </c>
      <c r="O90" s="114">
        <f>D106-D90</f>
        <v>736.1</v>
      </c>
      <c r="P90" s="114">
        <f>D108-D90</f>
        <v>760.8</v>
      </c>
      <c r="Q90" s="114">
        <f>D110-D90</f>
        <v>795</v>
      </c>
    </row>
    <row r="91" spans="1:17" ht="16.5" thickBot="1">
      <c r="A91" s="109"/>
      <c r="B91" s="109"/>
      <c r="C91" s="14" t="s">
        <v>4</v>
      </c>
      <c r="D91" s="111"/>
      <c r="E91" s="17" t="e">
        <f>E90/2</f>
        <v>#REF!</v>
      </c>
      <c r="F91" s="17">
        <f>F90/2</f>
        <v>6</v>
      </c>
      <c r="G91" s="113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ht="16.5" thickBot="1">
      <c r="A92" s="108" t="s">
        <v>6</v>
      </c>
      <c r="B92" s="108">
        <v>209</v>
      </c>
      <c r="C92" s="13" t="s">
        <v>3</v>
      </c>
      <c r="D92" s="110">
        <v>278.3</v>
      </c>
      <c r="E92" s="16" t="e">
        <f>'1-2 HABANA-SANTIAGO-HABANA'!#REF!</f>
        <v>#REF!</v>
      </c>
      <c r="F92" s="18">
        <v>38</v>
      </c>
      <c r="G92" s="16">
        <v>30</v>
      </c>
      <c r="H92" s="112" t="s">
        <v>13</v>
      </c>
      <c r="I92" s="114">
        <f>SUM(D94-D92)</f>
        <v>70.09999999999997</v>
      </c>
      <c r="J92" s="114">
        <f>SUM(D96-D92)</f>
        <v>148.3</v>
      </c>
      <c r="K92" s="114">
        <f>SUM(D98-D92)</f>
        <v>250.09999999999997</v>
      </c>
      <c r="L92" s="114">
        <f>D100-D92</f>
        <v>365.2</v>
      </c>
      <c r="M92" s="114">
        <f>D102-D92</f>
        <v>437.49999999999994</v>
      </c>
      <c r="N92" s="114">
        <f>D104-D92</f>
        <v>527.8</v>
      </c>
      <c r="O92" s="114">
        <f>D106-D92</f>
        <v>546.9000000000001</v>
      </c>
      <c r="P92" s="114">
        <f>D108-D92</f>
        <v>571.5999999999999</v>
      </c>
      <c r="Q92" s="114">
        <f>D110-D92</f>
        <v>605.8</v>
      </c>
    </row>
    <row r="93" spans="1:17" ht="16.5" thickBot="1">
      <c r="A93" s="109"/>
      <c r="B93" s="109"/>
      <c r="C93" s="14" t="s">
        <v>4</v>
      </c>
      <c r="D93" s="111"/>
      <c r="E93" s="17">
        <v>24</v>
      </c>
      <c r="F93" s="17">
        <v>19</v>
      </c>
      <c r="G93" s="17">
        <v>15</v>
      </c>
      <c r="H93" s="113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ht="16.5" thickBot="1">
      <c r="A94" s="108" t="s">
        <v>5</v>
      </c>
      <c r="B94" s="108">
        <v>411</v>
      </c>
      <c r="C94" s="13" t="s">
        <v>3</v>
      </c>
      <c r="D94" s="110">
        <v>348.4</v>
      </c>
      <c r="E94" s="18">
        <v>56</v>
      </c>
      <c r="F94" s="18">
        <v>49</v>
      </c>
      <c r="G94" s="18">
        <v>41</v>
      </c>
      <c r="H94" s="18">
        <v>12</v>
      </c>
      <c r="I94" s="112" t="s">
        <v>14</v>
      </c>
      <c r="J94" s="114">
        <f>SUM(D96-D94)</f>
        <v>78.20000000000005</v>
      </c>
      <c r="K94" s="114">
        <f>SUM(D98-D94)</f>
        <v>180</v>
      </c>
      <c r="L94" s="114">
        <f>D100-D94</f>
        <v>295.1</v>
      </c>
      <c r="M94" s="114">
        <f>D102-D94</f>
        <v>367.4</v>
      </c>
      <c r="N94" s="114">
        <f>D104-D94</f>
        <v>457.70000000000005</v>
      </c>
      <c r="O94" s="114">
        <f>D106-D94</f>
        <v>476.80000000000007</v>
      </c>
      <c r="P94" s="114">
        <f>D108-D94</f>
        <v>501.5</v>
      </c>
      <c r="Q94" s="114">
        <f>D110-D94</f>
        <v>535.7</v>
      </c>
    </row>
    <row r="95" spans="1:17" ht="16.5" thickBot="1">
      <c r="A95" s="109"/>
      <c r="B95" s="109"/>
      <c r="C95" s="14" t="s">
        <v>4</v>
      </c>
      <c r="D95" s="111"/>
      <c r="E95" s="17">
        <v>28</v>
      </c>
      <c r="F95" s="17">
        <v>24</v>
      </c>
      <c r="G95" s="17">
        <v>20</v>
      </c>
      <c r="H95" s="17">
        <v>6</v>
      </c>
      <c r="I95" s="113"/>
      <c r="J95" s="115"/>
      <c r="K95" s="115"/>
      <c r="L95" s="115"/>
      <c r="M95" s="115"/>
      <c r="N95" s="115"/>
      <c r="O95" s="115"/>
      <c r="P95" s="115"/>
      <c r="Q95" s="115"/>
    </row>
    <row r="96" spans="1:17" ht="16.5" thickBot="1">
      <c r="A96" s="108" t="s">
        <v>7</v>
      </c>
      <c r="B96" s="108">
        <v>217</v>
      </c>
      <c r="C96" s="13" t="s">
        <v>3</v>
      </c>
      <c r="D96" s="110">
        <v>426.6</v>
      </c>
      <c r="E96" s="19" t="e">
        <f>'1-2 HABANA-SANTIAGO-HABANA'!#REF!</f>
        <v>#REF!</v>
      </c>
      <c r="F96" s="18">
        <v>61</v>
      </c>
      <c r="G96" s="19">
        <v>54</v>
      </c>
      <c r="H96" s="19">
        <v>24</v>
      </c>
      <c r="I96" s="19">
        <v>13</v>
      </c>
      <c r="J96" s="112" t="s">
        <v>15</v>
      </c>
      <c r="K96" s="114">
        <f>SUM(D98-D96)</f>
        <v>101.79999999999995</v>
      </c>
      <c r="L96" s="114">
        <f>D100-D96</f>
        <v>216.89999999999998</v>
      </c>
      <c r="M96" s="114">
        <f>D102-D96</f>
        <v>289.19999999999993</v>
      </c>
      <c r="N96" s="114">
        <f>D104-D96</f>
        <v>379.5</v>
      </c>
      <c r="O96" s="114">
        <f>D106-D96</f>
        <v>398.6</v>
      </c>
      <c r="P96" s="114">
        <f>D108-D96</f>
        <v>423.29999999999995</v>
      </c>
      <c r="Q96" s="114">
        <f>D110-D96</f>
        <v>457.5</v>
      </c>
    </row>
    <row r="97" spans="1:17" ht="16.5" thickBot="1">
      <c r="A97" s="109"/>
      <c r="B97" s="109"/>
      <c r="C97" s="14" t="s">
        <v>4</v>
      </c>
      <c r="D97" s="111"/>
      <c r="E97" s="17">
        <v>33</v>
      </c>
      <c r="F97" s="17">
        <v>30</v>
      </c>
      <c r="G97" s="17">
        <v>27</v>
      </c>
      <c r="H97" s="17">
        <v>12</v>
      </c>
      <c r="I97" s="17">
        <v>6</v>
      </c>
      <c r="J97" s="113"/>
      <c r="K97" s="115"/>
      <c r="L97" s="115"/>
      <c r="M97" s="115"/>
      <c r="N97" s="115"/>
      <c r="O97" s="115"/>
      <c r="P97" s="115"/>
      <c r="Q97" s="115"/>
    </row>
    <row r="98" spans="1:17" ht="16.5" thickBot="1">
      <c r="A98" s="108" t="s">
        <v>8</v>
      </c>
      <c r="B98" s="108">
        <v>417</v>
      </c>
      <c r="C98" s="13" t="s">
        <v>3</v>
      </c>
      <c r="D98" s="110">
        <v>528.4</v>
      </c>
      <c r="E98" s="19" t="e">
        <f>'1-2 HABANA-SANTIAGO-HABANA'!#REF!</f>
        <v>#REF!</v>
      </c>
      <c r="F98" s="18">
        <v>78</v>
      </c>
      <c r="G98" s="19">
        <v>70</v>
      </c>
      <c r="H98" s="19">
        <v>40</v>
      </c>
      <c r="I98" s="19">
        <v>29</v>
      </c>
      <c r="J98" s="19">
        <v>16</v>
      </c>
      <c r="K98" s="112" t="s">
        <v>16</v>
      </c>
      <c r="L98" s="114">
        <f>D100-D98</f>
        <v>115.10000000000002</v>
      </c>
      <c r="M98" s="114">
        <f>D102-D98</f>
        <v>187.39999999999998</v>
      </c>
      <c r="N98" s="114">
        <f>D104-D98</f>
        <v>277.70000000000005</v>
      </c>
      <c r="O98" s="114">
        <f>D106-D98</f>
        <v>296.80000000000007</v>
      </c>
      <c r="P98" s="114">
        <f>D108-D98</f>
        <v>321.5</v>
      </c>
      <c r="Q98" s="114">
        <f>D110-D98</f>
        <v>355.70000000000005</v>
      </c>
    </row>
    <row r="99" spans="1:17" ht="16.5" thickBot="1">
      <c r="A99" s="109"/>
      <c r="B99" s="109"/>
      <c r="C99" s="14" t="s">
        <v>4</v>
      </c>
      <c r="D99" s="111"/>
      <c r="E99" s="17">
        <v>42</v>
      </c>
      <c r="F99" s="17">
        <v>39</v>
      </c>
      <c r="G99" s="17">
        <v>35</v>
      </c>
      <c r="H99" s="17">
        <v>20</v>
      </c>
      <c r="I99" s="17">
        <v>14</v>
      </c>
      <c r="J99" s="17">
        <v>8</v>
      </c>
      <c r="K99" s="113"/>
      <c r="L99" s="115"/>
      <c r="M99" s="115"/>
      <c r="N99" s="115"/>
      <c r="O99" s="115"/>
      <c r="P99" s="115"/>
      <c r="Q99" s="115"/>
    </row>
    <row r="100" spans="1:17" ht="16.5" thickBot="1">
      <c r="A100" s="108" t="s">
        <v>9</v>
      </c>
      <c r="B100" s="108">
        <v>428</v>
      </c>
      <c r="C100" s="13" t="s">
        <v>3</v>
      </c>
      <c r="D100" s="110">
        <v>643.5</v>
      </c>
      <c r="E100" s="19" t="e">
        <f>'1-2 HABANA-SANTIAGO-HABANA'!#REF!</f>
        <v>#REF!</v>
      </c>
      <c r="F100" s="18">
        <v>96</v>
      </c>
      <c r="G100" s="19">
        <v>89</v>
      </c>
      <c r="H100" s="19">
        <v>58</v>
      </c>
      <c r="I100" s="19">
        <v>47</v>
      </c>
      <c r="J100" s="19">
        <v>35</v>
      </c>
      <c r="K100" s="19">
        <v>18</v>
      </c>
      <c r="L100" s="112" t="s">
        <v>17</v>
      </c>
      <c r="M100" s="114">
        <f>D102-D100</f>
        <v>72.29999999999995</v>
      </c>
      <c r="N100" s="114">
        <f>D104-D100</f>
        <v>162.60000000000002</v>
      </c>
      <c r="O100" s="114">
        <f>D106-D100</f>
        <v>181.70000000000005</v>
      </c>
      <c r="P100" s="114">
        <f>D108-D100</f>
        <v>206.39999999999998</v>
      </c>
      <c r="Q100" s="114">
        <f>D110-D100</f>
        <v>240.60000000000002</v>
      </c>
    </row>
    <row r="101" spans="1:17" ht="16.5" thickBot="1">
      <c r="A101" s="109"/>
      <c r="B101" s="109"/>
      <c r="C101" s="14" t="s">
        <v>4</v>
      </c>
      <c r="D101" s="111"/>
      <c r="E101" s="17">
        <v>52</v>
      </c>
      <c r="F101" s="17">
        <v>48</v>
      </c>
      <c r="G101" s="17">
        <v>44</v>
      </c>
      <c r="H101" s="17">
        <v>29</v>
      </c>
      <c r="I101" s="17">
        <v>23</v>
      </c>
      <c r="J101" s="17">
        <v>17</v>
      </c>
      <c r="K101" s="17">
        <v>9</v>
      </c>
      <c r="L101" s="113"/>
      <c r="M101" s="115"/>
      <c r="N101" s="115"/>
      <c r="O101" s="115"/>
      <c r="P101" s="115"/>
      <c r="Q101" s="115"/>
    </row>
    <row r="102" spans="1:17" ht="16.5" thickBot="1">
      <c r="A102" s="108" t="s">
        <v>10</v>
      </c>
      <c r="B102" s="108">
        <v>608</v>
      </c>
      <c r="C102" s="13" t="s">
        <v>3</v>
      </c>
      <c r="D102" s="110">
        <v>715.8</v>
      </c>
      <c r="E102" s="19">
        <v>112</v>
      </c>
      <c r="F102" s="18">
        <v>108</v>
      </c>
      <c r="G102" s="19">
        <v>100</v>
      </c>
      <c r="H102" s="19">
        <v>69.99999999999999</v>
      </c>
      <c r="I102" s="19">
        <v>59</v>
      </c>
      <c r="J102" s="19">
        <v>46</v>
      </c>
      <c r="K102" s="19">
        <v>30</v>
      </c>
      <c r="L102" s="19">
        <v>12</v>
      </c>
      <c r="M102" s="112" t="s">
        <v>18</v>
      </c>
      <c r="N102" s="114">
        <f>D104-D102</f>
        <v>90.30000000000007</v>
      </c>
      <c r="O102" s="114">
        <f>D106-D102</f>
        <v>109.40000000000009</v>
      </c>
      <c r="P102" s="114">
        <f>D108-D102</f>
        <v>134.10000000000002</v>
      </c>
      <c r="Q102" s="114">
        <f>D110-D102</f>
        <v>168.30000000000007</v>
      </c>
    </row>
    <row r="103" spans="1:17" ht="16.5" thickBot="1">
      <c r="A103" s="109"/>
      <c r="B103" s="109"/>
      <c r="C103" s="14" t="s">
        <v>4</v>
      </c>
      <c r="D103" s="111"/>
      <c r="E103" s="17">
        <v>56</v>
      </c>
      <c r="F103" s="17">
        <v>54</v>
      </c>
      <c r="G103" s="17">
        <v>50</v>
      </c>
      <c r="H103" s="17">
        <v>34.99999999999999</v>
      </c>
      <c r="I103" s="17">
        <v>29</v>
      </c>
      <c r="J103" s="17">
        <v>23</v>
      </c>
      <c r="K103" s="17">
        <v>15</v>
      </c>
      <c r="L103" s="17">
        <v>6</v>
      </c>
      <c r="M103" s="113"/>
      <c r="N103" s="115"/>
      <c r="O103" s="115"/>
      <c r="P103" s="115"/>
      <c r="Q103" s="115"/>
    </row>
    <row r="104" spans="1:17" ht="16.5" thickBot="1">
      <c r="A104" s="108" t="s">
        <v>11</v>
      </c>
      <c r="B104" s="108">
        <v>625</v>
      </c>
      <c r="C104" s="13" t="s">
        <v>3</v>
      </c>
      <c r="D104" s="110">
        <v>806.1</v>
      </c>
      <c r="E104" s="19">
        <v>129</v>
      </c>
      <c r="F104" s="18">
        <v>122</v>
      </c>
      <c r="G104" s="19">
        <v>115</v>
      </c>
      <c r="H104" s="19">
        <v>84</v>
      </c>
      <c r="I104" s="19">
        <v>73</v>
      </c>
      <c r="J104" s="19">
        <v>61</v>
      </c>
      <c r="K104" s="19">
        <v>44</v>
      </c>
      <c r="L104" s="19">
        <v>26</v>
      </c>
      <c r="M104" s="19">
        <v>14</v>
      </c>
      <c r="N104" s="112" t="s">
        <v>19</v>
      </c>
      <c r="O104" s="114">
        <f>D106-D104</f>
        <v>19.100000000000023</v>
      </c>
      <c r="P104" s="114">
        <f>D108-D104</f>
        <v>43.799999999999955</v>
      </c>
      <c r="Q104" s="114">
        <f>D110-D104</f>
        <v>78</v>
      </c>
    </row>
    <row r="105" spans="1:17" ht="16.5" thickBot="1">
      <c r="A105" s="109"/>
      <c r="B105" s="109"/>
      <c r="C105" s="14" t="s">
        <v>4</v>
      </c>
      <c r="D105" s="111"/>
      <c r="E105" s="17">
        <v>64</v>
      </c>
      <c r="F105" s="17">
        <v>61</v>
      </c>
      <c r="G105" s="17">
        <v>57</v>
      </c>
      <c r="H105" s="17">
        <v>42</v>
      </c>
      <c r="I105" s="17">
        <v>36</v>
      </c>
      <c r="J105" s="17">
        <v>30</v>
      </c>
      <c r="K105" s="17">
        <v>22</v>
      </c>
      <c r="L105" s="17">
        <v>13</v>
      </c>
      <c r="M105" s="17">
        <v>7</v>
      </c>
      <c r="N105" s="113"/>
      <c r="O105" s="115"/>
      <c r="P105" s="115"/>
      <c r="Q105" s="115"/>
    </row>
    <row r="106" spans="1:17" ht="16.5" thickBot="1">
      <c r="A106" s="108" t="s">
        <v>64</v>
      </c>
      <c r="B106" s="108">
        <v>681</v>
      </c>
      <c r="C106" s="13" t="s">
        <v>3</v>
      </c>
      <c r="D106" s="110">
        <v>825.2</v>
      </c>
      <c r="E106" s="16">
        <v>132</v>
      </c>
      <c r="F106" s="18">
        <v>125</v>
      </c>
      <c r="G106" s="19">
        <v>118</v>
      </c>
      <c r="H106" s="19">
        <v>87</v>
      </c>
      <c r="I106" s="19">
        <v>76</v>
      </c>
      <c r="J106" s="19">
        <v>64</v>
      </c>
      <c r="K106" s="19">
        <v>47</v>
      </c>
      <c r="L106" s="19">
        <v>29</v>
      </c>
      <c r="M106" s="19">
        <v>17</v>
      </c>
      <c r="N106" s="19">
        <v>12</v>
      </c>
      <c r="O106" s="112" t="s">
        <v>65</v>
      </c>
      <c r="P106" s="114">
        <f>D108-D106</f>
        <v>24.699999999999932</v>
      </c>
      <c r="Q106" s="114">
        <f>D110-D106</f>
        <v>58.89999999999998</v>
      </c>
    </row>
    <row r="107" spans="1:17" ht="16.5" thickBot="1">
      <c r="A107" s="109"/>
      <c r="B107" s="109"/>
      <c r="C107" s="14" t="s">
        <v>4</v>
      </c>
      <c r="D107" s="111"/>
      <c r="E107" s="17">
        <f>E106/2</f>
        <v>66</v>
      </c>
      <c r="F107" s="17">
        <v>62</v>
      </c>
      <c r="G107" s="17">
        <v>59</v>
      </c>
      <c r="H107" s="17">
        <v>43</v>
      </c>
      <c r="I107" s="17">
        <f>I106/2</f>
        <v>38</v>
      </c>
      <c r="J107" s="17">
        <f>J106/2</f>
        <v>32</v>
      </c>
      <c r="K107" s="17">
        <v>23</v>
      </c>
      <c r="L107" s="17">
        <v>14</v>
      </c>
      <c r="M107" s="17">
        <v>8</v>
      </c>
      <c r="N107" s="17">
        <f>N106/2</f>
        <v>6</v>
      </c>
      <c r="O107" s="113"/>
      <c r="P107" s="115"/>
      <c r="Q107" s="115"/>
    </row>
    <row r="108" spans="1:17" ht="16.5" thickBot="1">
      <c r="A108" s="108" t="s">
        <v>62</v>
      </c>
      <c r="B108" s="108">
        <v>693</v>
      </c>
      <c r="C108" s="13" t="s">
        <v>3</v>
      </c>
      <c r="D108" s="110">
        <v>849.9</v>
      </c>
      <c r="E108" s="16">
        <v>136</v>
      </c>
      <c r="F108" s="18">
        <v>129</v>
      </c>
      <c r="G108" s="16">
        <v>122</v>
      </c>
      <c r="H108" s="16">
        <v>91</v>
      </c>
      <c r="I108" s="16">
        <v>80</v>
      </c>
      <c r="J108" s="16">
        <v>68</v>
      </c>
      <c r="K108" s="16">
        <v>51</v>
      </c>
      <c r="L108" s="16">
        <v>33</v>
      </c>
      <c r="M108" s="16">
        <v>21</v>
      </c>
      <c r="N108" s="16">
        <v>12</v>
      </c>
      <c r="O108" s="16">
        <v>12</v>
      </c>
      <c r="P108" s="112" t="s">
        <v>63</v>
      </c>
      <c r="Q108" s="114">
        <f>D110-D108</f>
        <v>34.200000000000045</v>
      </c>
    </row>
    <row r="109" spans="1:17" ht="16.5" thickBot="1">
      <c r="A109" s="109"/>
      <c r="B109" s="109"/>
      <c r="C109" s="14" t="s">
        <v>4</v>
      </c>
      <c r="D109" s="111"/>
      <c r="E109" s="17">
        <f>E108/2</f>
        <v>68</v>
      </c>
      <c r="F109" s="17">
        <v>64</v>
      </c>
      <c r="G109" s="17">
        <v>61</v>
      </c>
      <c r="H109" s="17">
        <v>45</v>
      </c>
      <c r="I109" s="17">
        <f>I108/2</f>
        <v>40</v>
      </c>
      <c r="J109" s="17">
        <f>J108/2</f>
        <v>34</v>
      </c>
      <c r="K109" s="17">
        <v>25</v>
      </c>
      <c r="L109" s="17">
        <v>16</v>
      </c>
      <c r="M109" s="17">
        <v>10</v>
      </c>
      <c r="N109" s="17">
        <f>N108/2</f>
        <v>6</v>
      </c>
      <c r="O109" s="17">
        <f>O108/2</f>
        <v>6</v>
      </c>
      <c r="P109" s="113"/>
      <c r="Q109" s="115"/>
    </row>
    <row r="110" spans="1:17" ht="16.5" thickBot="1">
      <c r="A110" s="108" t="s">
        <v>12</v>
      </c>
      <c r="B110" s="108">
        <v>706</v>
      </c>
      <c r="C110" s="13" t="s">
        <v>3</v>
      </c>
      <c r="D110" s="110">
        <v>884.1</v>
      </c>
      <c r="E110" s="16">
        <v>138</v>
      </c>
      <c r="F110" s="18">
        <v>135</v>
      </c>
      <c r="G110" s="18">
        <v>127</v>
      </c>
      <c r="H110" s="18">
        <v>97</v>
      </c>
      <c r="I110" s="18">
        <v>86</v>
      </c>
      <c r="J110" s="18">
        <v>73</v>
      </c>
      <c r="K110" s="18">
        <v>57</v>
      </c>
      <c r="L110" s="18">
        <v>38</v>
      </c>
      <c r="M110" s="18">
        <v>27</v>
      </c>
      <c r="N110" s="18">
        <v>12</v>
      </c>
      <c r="O110" s="18">
        <v>12</v>
      </c>
      <c r="P110" s="18">
        <v>12</v>
      </c>
      <c r="Q110" s="112" t="s">
        <v>21</v>
      </c>
    </row>
    <row r="111" spans="1:17" ht="16.5" thickBot="1">
      <c r="A111" s="109"/>
      <c r="B111" s="109"/>
      <c r="C111" s="20" t="s">
        <v>4</v>
      </c>
      <c r="D111" s="111"/>
      <c r="E111" s="17">
        <f>E110/2</f>
        <v>69</v>
      </c>
      <c r="F111" s="17">
        <v>67</v>
      </c>
      <c r="G111" s="17">
        <v>63</v>
      </c>
      <c r="H111" s="17">
        <v>48</v>
      </c>
      <c r="I111" s="17">
        <f>I110/2</f>
        <v>43</v>
      </c>
      <c r="J111" s="17">
        <v>36</v>
      </c>
      <c r="K111" s="17">
        <v>28</v>
      </c>
      <c r="L111" s="17">
        <f>L110/2</f>
        <v>19</v>
      </c>
      <c r="M111" s="17">
        <v>13</v>
      </c>
      <c r="N111" s="17">
        <f>N110/2</f>
        <v>6</v>
      </c>
      <c r="O111" s="17">
        <f>O110/2</f>
        <v>6</v>
      </c>
      <c r="P111" s="17">
        <f>P110/2</f>
        <v>6</v>
      </c>
      <c r="Q111" s="113"/>
    </row>
    <row r="112" spans="5:6" ht="12.75">
      <c r="E112" s="159"/>
      <c r="F112" s="159"/>
    </row>
    <row r="113" ht="13.5" thickBot="1"/>
    <row r="114" spans="1:17" ht="29.25" thickBot="1">
      <c r="A114" s="146" t="s">
        <v>76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8"/>
    </row>
    <row r="115" spans="1:17" ht="15.75">
      <c r="A115" s="1"/>
      <c r="B115" s="130" t="s">
        <v>46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2"/>
    </row>
    <row r="116" spans="1:17" ht="15.75">
      <c r="A116" s="2"/>
      <c r="B116" s="133" t="s">
        <v>22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5"/>
    </row>
    <row r="117" spans="1:17" ht="16.5" thickBot="1">
      <c r="A117" s="2"/>
      <c r="B117" s="133" t="s">
        <v>66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5"/>
    </row>
    <row r="118" spans="1:17" ht="16.5" thickBot="1">
      <c r="A118" s="2"/>
      <c r="B118" s="7"/>
      <c r="C118" s="8"/>
      <c r="D118" s="8"/>
      <c r="E118" s="8"/>
      <c r="F118" s="8"/>
      <c r="G118" s="8"/>
      <c r="H118" s="136" t="s">
        <v>79</v>
      </c>
      <c r="I118" s="137"/>
      <c r="J118" s="137"/>
      <c r="K118" s="138"/>
      <c r="L118" s="8"/>
      <c r="M118" s="8"/>
      <c r="N118" s="8"/>
      <c r="O118" s="8"/>
      <c r="P118" s="8"/>
      <c r="Q118" s="9"/>
    </row>
    <row r="119" spans="1:17" ht="16.5" thickBot="1">
      <c r="A119" s="2"/>
      <c r="B119" s="10"/>
      <c r="C119" s="11"/>
      <c r="D119" s="11"/>
      <c r="E119" s="11"/>
      <c r="F119" s="11"/>
      <c r="G119" s="11"/>
      <c r="H119" s="139">
        <v>0.13</v>
      </c>
      <c r="I119" s="140"/>
      <c r="J119" s="140"/>
      <c r="K119" s="141"/>
      <c r="L119" s="11"/>
      <c r="M119" s="11"/>
      <c r="N119" s="11"/>
      <c r="O119" s="11"/>
      <c r="P119" s="11"/>
      <c r="Q119" s="12"/>
    </row>
    <row r="120" spans="1:17" ht="16.5" thickBot="1">
      <c r="A120" s="142" t="s">
        <v>0</v>
      </c>
      <c r="B120" s="157"/>
      <c r="C120" s="142" t="s">
        <v>1</v>
      </c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7"/>
    </row>
    <row r="121" spans="1:17" ht="12.75">
      <c r="A121" s="112" t="s">
        <v>47</v>
      </c>
      <c r="B121" s="112" t="s">
        <v>48</v>
      </c>
      <c r="C121" s="112" t="s">
        <v>40</v>
      </c>
      <c r="D121" s="112" t="s">
        <v>45</v>
      </c>
      <c r="E121" s="112" t="s">
        <v>59</v>
      </c>
      <c r="F121" s="112" t="s">
        <v>35</v>
      </c>
      <c r="G121" s="112" t="s">
        <v>20</v>
      </c>
      <c r="H121" s="112" t="s">
        <v>13</v>
      </c>
      <c r="I121" s="112" t="s">
        <v>14</v>
      </c>
      <c r="J121" s="112" t="s">
        <v>15</v>
      </c>
      <c r="K121" s="112" t="s">
        <v>16</v>
      </c>
      <c r="L121" s="112" t="s">
        <v>17</v>
      </c>
      <c r="M121" s="112" t="s">
        <v>18</v>
      </c>
      <c r="N121" s="112" t="s">
        <v>19</v>
      </c>
      <c r="O121" s="112" t="s">
        <v>65</v>
      </c>
      <c r="P121" s="112" t="s">
        <v>63</v>
      </c>
      <c r="Q121" s="112" t="s">
        <v>21</v>
      </c>
    </row>
    <row r="122" spans="1:17" ht="13.5" thickBo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1:17" ht="16.5" thickBot="1">
      <c r="A123" s="108" t="s">
        <v>60</v>
      </c>
      <c r="B123" s="108">
        <v>1</v>
      </c>
      <c r="C123" s="13" t="s">
        <v>3</v>
      </c>
      <c r="D123" s="110">
        <v>0</v>
      </c>
      <c r="E123" s="112" t="s">
        <v>59</v>
      </c>
      <c r="F123" s="151" t="s">
        <v>71</v>
      </c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3"/>
    </row>
    <row r="124" spans="1:17" ht="16.5" thickBot="1">
      <c r="A124" s="109"/>
      <c r="B124" s="109"/>
      <c r="C124" s="14" t="s">
        <v>4</v>
      </c>
      <c r="D124" s="111"/>
      <c r="E124" s="113"/>
      <c r="F124" s="154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6"/>
    </row>
    <row r="125" spans="1:17" ht="16.5" thickBot="1">
      <c r="A125" s="108" t="s">
        <v>39</v>
      </c>
      <c r="B125" s="108">
        <v>4</v>
      </c>
      <c r="C125" s="13" t="s">
        <v>3</v>
      </c>
      <c r="D125" s="110">
        <v>43.1</v>
      </c>
      <c r="E125" s="16">
        <v>8</v>
      </c>
      <c r="F125" s="112" t="s">
        <v>35</v>
      </c>
      <c r="G125" s="114">
        <f>SUM(D127-D125)</f>
        <v>45.99999999999999</v>
      </c>
      <c r="H125" s="114">
        <f>D129-D125</f>
        <v>235.20000000000002</v>
      </c>
      <c r="I125" s="114">
        <f>SUM(D131-D125)</f>
        <v>305.29999999999995</v>
      </c>
      <c r="J125" s="114">
        <f>SUM(D133-D125)</f>
        <v>383.5</v>
      </c>
      <c r="K125" s="114">
        <f>SUM(D135-D125)</f>
        <v>485.29999999999995</v>
      </c>
      <c r="L125" s="114">
        <f>SUM(D137-D125)</f>
        <v>600.4</v>
      </c>
      <c r="M125" s="114">
        <f>D139-D125</f>
        <v>672.6999999999999</v>
      </c>
      <c r="N125" s="114">
        <f>D141-D125</f>
        <v>763</v>
      </c>
      <c r="O125" s="114">
        <f>D143-D125</f>
        <v>782.1</v>
      </c>
      <c r="P125" s="114">
        <f>D145-D125</f>
        <v>806.8</v>
      </c>
      <c r="Q125" s="114">
        <f>D147-D125</f>
        <v>841</v>
      </c>
    </row>
    <row r="126" spans="1:17" ht="16.5" thickBot="1">
      <c r="A126" s="109"/>
      <c r="B126" s="109"/>
      <c r="C126" s="14" t="s">
        <v>4</v>
      </c>
      <c r="D126" s="111"/>
      <c r="E126" s="17">
        <v>4</v>
      </c>
      <c r="F126" s="113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ht="16.5" thickBot="1">
      <c r="A127" s="108" t="s">
        <v>2</v>
      </c>
      <c r="B127" s="108">
        <v>8</v>
      </c>
      <c r="C127" s="13" t="s">
        <v>3</v>
      </c>
      <c r="D127" s="110">
        <v>89.1</v>
      </c>
      <c r="E127" s="16">
        <v>10</v>
      </c>
      <c r="F127" s="18">
        <v>8</v>
      </c>
      <c r="G127" s="112" t="s">
        <v>20</v>
      </c>
      <c r="H127" s="114">
        <f>SUM(D129-D127)</f>
        <v>189.20000000000002</v>
      </c>
      <c r="I127" s="114">
        <f>SUM(D131-D127)</f>
        <v>259.29999999999995</v>
      </c>
      <c r="J127" s="114">
        <f>SUM(D133-D127)</f>
        <v>337.5</v>
      </c>
      <c r="K127" s="114">
        <f>SUM(D135-D127)</f>
        <v>439.29999999999995</v>
      </c>
      <c r="L127" s="114">
        <f>SUM(D137-D127)</f>
        <v>554.4</v>
      </c>
      <c r="M127" s="114">
        <f>D139-D127</f>
        <v>626.6999999999999</v>
      </c>
      <c r="N127" s="114">
        <f>D141-D127</f>
        <v>717</v>
      </c>
      <c r="O127" s="114">
        <f>D143-D127</f>
        <v>736.1</v>
      </c>
      <c r="P127" s="114">
        <f>D145-D127</f>
        <v>760.8</v>
      </c>
      <c r="Q127" s="114">
        <f>D147-D127</f>
        <v>795</v>
      </c>
    </row>
    <row r="128" spans="1:17" ht="16.5" thickBot="1">
      <c r="A128" s="109"/>
      <c r="B128" s="109"/>
      <c r="C128" s="14" t="s">
        <v>4</v>
      </c>
      <c r="D128" s="111"/>
      <c r="E128" s="17">
        <v>5</v>
      </c>
      <c r="F128" s="17">
        <v>4</v>
      </c>
      <c r="G128" s="113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1:17" ht="16.5" thickBot="1">
      <c r="A129" s="108" t="s">
        <v>6</v>
      </c>
      <c r="B129" s="108">
        <v>209</v>
      </c>
      <c r="C129" s="13" t="s">
        <v>3</v>
      </c>
      <c r="D129" s="110">
        <v>278.3</v>
      </c>
      <c r="E129" s="16">
        <v>30</v>
      </c>
      <c r="F129" s="18">
        <v>31</v>
      </c>
      <c r="G129" s="16">
        <v>25</v>
      </c>
      <c r="H129" s="112" t="s">
        <v>13</v>
      </c>
      <c r="I129" s="114">
        <f>SUM(D131-D129)</f>
        <v>70.09999999999997</v>
      </c>
      <c r="J129" s="114">
        <f>SUM(D133-D129)</f>
        <v>148.3</v>
      </c>
      <c r="K129" s="114">
        <f>SUM(D135-D129)</f>
        <v>250.09999999999997</v>
      </c>
      <c r="L129" s="114">
        <f>D137-D129</f>
        <v>365.2</v>
      </c>
      <c r="M129" s="114">
        <f>D139-D129</f>
        <v>437.49999999999994</v>
      </c>
      <c r="N129" s="114">
        <f>D141-D129</f>
        <v>527.8</v>
      </c>
      <c r="O129" s="114">
        <f>D143-D129</f>
        <v>546.9000000000001</v>
      </c>
      <c r="P129" s="114">
        <f>D145-D129</f>
        <v>571.5999999999999</v>
      </c>
      <c r="Q129" s="114">
        <f>D147-D129</f>
        <v>605.8</v>
      </c>
    </row>
    <row r="130" spans="1:17" ht="16.5" thickBot="1">
      <c r="A130" s="109"/>
      <c r="B130" s="109"/>
      <c r="C130" s="14" t="s">
        <v>4</v>
      </c>
      <c r="D130" s="111"/>
      <c r="E130" s="17">
        <v>15</v>
      </c>
      <c r="F130" s="17">
        <v>14</v>
      </c>
      <c r="G130" s="17">
        <v>12</v>
      </c>
      <c r="H130" s="113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1:17" ht="16.5" thickBot="1">
      <c r="A131" s="108" t="s">
        <v>5</v>
      </c>
      <c r="B131" s="108">
        <v>411</v>
      </c>
      <c r="C131" s="13" t="s">
        <v>3</v>
      </c>
      <c r="D131" s="110">
        <v>348.4</v>
      </c>
      <c r="E131" s="18">
        <v>38</v>
      </c>
      <c r="F131" s="18">
        <v>37</v>
      </c>
      <c r="G131" s="18">
        <v>34</v>
      </c>
      <c r="H131" s="18">
        <v>9</v>
      </c>
      <c r="I131" s="112" t="s">
        <v>14</v>
      </c>
      <c r="J131" s="114">
        <f>SUM(D133-D131)</f>
        <v>78.20000000000005</v>
      </c>
      <c r="K131" s="114">
        <f>SUM(D135-D131)</f>
        <v>180</v>
      </c>
      <c r="L131" s="114">
        <f>D137-D131</f>
        <v>295.1</v>
      </c>
      <c r="M131" s="114">
        <f>D139-D131</f>
        <v>367.4</v>
      </c>
      <c r="N131" s="114">
        <f>D141-D131</f>
        <v>457.70000000000005</v>
      </c>
      <c r="O131" s="114">
        <f>D143-D131</f>
        <v>476.80000000000007</v>
      </c>
      <c r="P131" s="114">
        <f>D145-D131</f>
        <v>501.5</v>
      </c>
      <c r="Q131" s="114">
        <f>D147-D131</f>
        <v>535.7</v>
      </c>
    </row>
    <row r="132" spans="1:17" ht="16.5" thickBot="1">
      <c r="A132" s="109"/>
      <c r="B132" s="109"/>
      <c r="C132" s="14" t="s">
        <v>4</v>
      </c>
      <c r="D132" s="111"/>
      <c r="E132" s="17">
        <v>19</v>
      </c>
      <c r="F132" s="17">
        <v>18</v>
      </c>
      <c r="G132" s="17">
        <v>17</v>
      </c>
      <c r="H132" s="17">
        <v>4</v>
      </c>
      <c r="I132" s="113"/>
      <c r="J132" s="115"/>
      <c r="K132" s="115"/>
      <c r="L132" s="115"/>
      <c r="M132" s="115"/>
      <c r="N132" s="115"/>
      <c r="O132" s="115"/>
      <c r="P132" s="115"/>
      <c r="Q132" s="115"/>
    </row>
    <row r="133" spans="1:17" ht="16.5" thickBot="1">
      <c r="A133" s="108" t="s">
        <v>7</v>
      </c>
      <c r="B133" s="108">
        <v>217</v>
      </c>
      <c r="C133" s="13" t="s">
        <v>3</v>
      </c>
      <c r="D133" s="110">
        <v>426.6</v>
      </c>
      <c r="E133" s="19">
        <v>45</v>
      </c>
      <c r="F133" s="18">
        <v>50</v>
      </c>
      <c r="G133" s="19">
        <v>44</v>
      </c>
      <c r="H133" s="19">
        <v>19</v>
      </c>
      <c r="I133" s="19">
        <v>10</v>
      </c>
      <c r="J133" s="112" t="s">
        <v>15</v>
      </c>
      <c r="K133" s="114">
        <f>SUM(D135-D133)</f>
        <v>101.79999999999995</v>
      </c>
      <c r="L133" s="114">
        <f>D137-D133</f>
        <v>216.89999999999998</v>
      </c>
      <c r="M133" s="114">
        <f>D139-D133</f>
        <v>289.19999999999993</v>
      </c>
      <c r="N133" s="114">
        <f>D141-D133</f>
        <v>379.5</v>
      </c>
      <c r="O133" s="114">
        <f>D143-D133</f>
        <v>398.6</v>
      </c>
      <c r="P133" s="114">
        <f>D145-D133</f>
        <v>423.29999999999995</v>
      </c>
      <c r="Q133" s="114">
        <f>D147-D133</f>
        <v>457.5</v>
      </c>
    </row>
    <row r="134" spans="1:17" ht="16.5" thickBot="1">
      <c r="A134" s="109"/>
      <c r="B134" s="109"/>
      <c r="C134" s="14" t="s">
        <v>4</v>
      </c>
      <c r="D134" s="111"/>
      <c r="E134" s="17">
        <v>22</v>
      </c>
      <c r="F134" s="17">
        <v>25</v>
      </c>
      <c r="G134" s="17">
        <v>22</v>
      </c>
      <c r="H134" s="17">
        <v>9</v>
      </c>
      <c r="I134" s="17">
        <v>5</v>
      </c>
      <c r="J134" s="113"/>
      <c r="K134" s="115"/>
      <c r="L134" s="115"/>
      <c r="M134" s="115"/>
      <c r="N134" s="115"/>
      <c r="O134" s="115"/>
      <c r="P134" s="115"/>
      <c r="Q134" s="115"/>
    </row>
    <row r="135" spans="1:17" ht="16.5" thickBot="1">
      <c r="A135" s="108" t="s">
        <v>8</v>
      </c>
      <c r="B135" s="108">
        <v>417</v>
      </c>
      <c r="C135" s="13" t="s">
        <v>3</v>
      </c>
      <c r="D135" s="110">
        <v>528.4</v>
      </c>
      <c r="E135" s="19">
        <v>60</v>
      </c>
      <c r="F135" s="18">
        <v>63</v>
      </c>
      <c r="G135" s="19">
        <v>57</v>
      </c>
      <c r="H135" s="19">
        <v>33</v>
      </c>
      <c r="I135" s="19">
        <v>23</v>
      </c>
      <c r="J135" s="19">
        <v>13</v>
      </c>
      <c r="K135" s="112" t="s">
        <v>16</v>
      </c>
      <c r="L135" s="114">
        <f>D137-D135</f>
        <v>115.10000000000002</v>
      </c>
      <c r="M135" s="114">
        <f>D139-D135</f>
        <v>187.39999999999998</v>
      </c>
      <c r="N135" s="114">
        <f>D141-D135</f>
        <v>277.70000000000005</v>
      </c>
      <c r="O135" s="114">
        <f>D143-D135</f>
        <v>296.80000000000007</v>
      </c>
      <c r="P135" s="114">
        <f>D145-D135</f>
        <v>321.5</v>
      </c>
      <c r="Q135" s="114">
        <f>D147-D135</f>
        <v>355.70000000000005</v>
      </c>
    </row>
    <row r="136" spans="1:17" ht="16.5" thickBot="1">
      <c r="A136" s="109"/>
      <c r="B136" s="109"/>
      <c r="C136" s="14" t="s">
        <v>4</v>
      </c>
      <c r="D136" s="111"/>
      <c r="E136" s="17">
        <v>30</v>
      </c>
      <c r="F136" s="17">
        <v>31</v>
      </c>
      <c r="G136" s="17">
        <v>28</v>
      </c>
      <c r="H136" s="17">
        <v>16</v>
      </c>
      <c r="I136" s="17">
        <v>11</v>
      </c>
      <c r="J136" s="17">
        <v>6</v>
      </c>
      <c r="K136" s="113"/>
      <c r="L136" s="115"/>
      <c r="M136" s="115"/>
      <c r="N136" s="115"/>
      <c r="O136" s="115"/>
      <c r="P136" s="115"/>
      <c r="Q136" s="115"/>
    </row>
    <row r="137" spans="1:17" ht="16.5" thickBot="1">
      <c r="A137" s="108" t="s">
        <v>9</v>
      </c>
      <c r="B137" s="108">
        <v>428</v>
      </c>
      <c r="C137" s="13" t="s">
        <v>3</v>
      </c>
      <c r="D137" s="110">
        <v>643.5</v>
      </c>
      <c r="E137" s="19">
        <v>70</v>
      </c>
      <c r="F137" s="18">
        <v>66</v>
      </c>
      <c r="G137" s="19">
        <v>61</v>
      </c>
      <c r="H137" s="19">
        <v>47</v>
      </c>
      <c r="I137" s="19">
        <v>38</v>
      </c>
      <c r="J137" s="19">
        <v>28</v>
      </c>
      <c r="K137" s="19">
        <v>15</v>
      </c>
      <c r="L137" s="112" t="s">
        <v>17</v>
      </c>
      <c r="M137" s="114">
        <f>D139-D137</f>
        <v>72.29999999999995</v>
      </c>
      <c r="N137" s="114">
        <f>D141-D137</f>
        <v>162.60000000000002</v>
      </c>
      <c r="O137" s="114">
        <f>D143-D137</f>
        <v>181.70000000000005</v>
      </c>
      <c r="P137" s="114">
        <f>D145-D137</f>
        <v>206.39999999999998</v>
      </c>
      <c r="Q137" s="114">
        <f>D147-D137</f>
        <v>240.60000000000002</v>
      </c>
    </row>
    <row r="138" spans="1:17" ht="16.5" thickBot="1">
      <c r="A138" s="109"/>
      <c r="B138" s="109"/>
      <c r="C138" s="14" t="s">
        <v>4</v>
      </c>
      <c r="D138" s="111"/>
      <c r="E138" s="17">
        <v>35</v>
      </c>
      <c r="F138" s="17">
        <v>33</v>
      </c>
      <c r="G138" s="17">
        <v>30</v>
      </c>
      <c r="H138" s="17">
        <v>23</v>
      </c>
      <c r="I138" s="17">
        <v>19</v>
      </c>
      <c r="J138" s="17">
        <v>14</v>
      </c>
      <c r="K138" s="17">
        <v>7</v>
      </c>
      <c r="L138" s="113"/>
      <c r="M138" s="115"/>
      <c r="N138" s="115"/>
      <c r="O138" s="115"/>
      <c r="P138" s="115"/>
      <c r="Q138" s="115"/>
    </row>
    <row r="139" spans="1:17" ht="16.5" thickBot="1">
      <c r="A139" s="108" t="s">
        <v>10</v>
      </c>
      <c r="B139" s="108">
        <v>608</v>
      </c>
      <c r="C139" s="13" t="s">
        <v>3</v>
      </c>
      <c r="D139" s="110">
        <v>715.8</v>
      </c>
      <c r="E139" s="19">
        <v>78</v>
      </c>
      <c r="F139" s="18">
        <v>73.997</v>
      </c>
      <c r="G139" s="19">
        <v>69</v>
      </c>
      <c r="H139" s="19">
        <v>57</v>
      </c>
      <c r="I139" s="19">
        <v>48</v>
      </c>
      <c r="J139" s="19">
        <v>38</v>
      </c>
      <c r="K139" s="19">
        <v>24</v>
      </c>
      <c r="L139" s="19">
        <v>15</v>
      </c>
      <c r="M139" s="112" t="s">
        <v>18</v>
      </c>
      <c r="N139" s="114">
        <f>D141-D139</f>
        <v>90.30000000000007</v>
      </c>
      <c r="O139" s="114">
        <f>D143-D139</f>
        <v>109.40000000000009</v>
      </c>
      <c r="P139" s="114">
        <f>D145-D139</f>
        <v>134.10000000000002</v>
      </c>
      <c r="Q139" s="114">
        <f>D147-D139</f>
        <v>168.30000000000007</v>
      </c>
    </row>
    <row r="140" spans="1:17" ht="16.5" thickBot="1">
      <c r="A140" s="109"/>
      <c r="B140" s="109"/>
      <c r="C140" s="14" t="s">
        <v>4</v>
      </c>
      <c r="D140" s="111"/>
      <c r="E140" s="17">
        <v>39</v>
      </c>
      <c r="F140" s="17">
        <v>36.9985</v>
      </c>
      <c r="G140" s="17">
        <v>34</v>
      </c>
      <c r="H140" s="17">
        <v>28</v>
      </c>
      <c r="I140" s="17">
        <v>24</v>
      </c>
      <c r="J140" s="17">
        <v>19</v>
      </c>
      <c r="K140" s="17">
        <v>12</v>
      </c>
      <c r="L140" s="17">
        <v>7</v>
      </c>
      <c r="M140" s="113"/>
      <c r="N140" s="115"/>
      <c r="O140" s="115"/>
      <c r="P140" s="115"/>
      <c r="Q140" s="115"/>
    </row>
    <row r="141" spans="1:17" ht="16.5" thickBot="1">
      <c r="A141" s="108" t="s">
        <v>11</v>
      </c>
      <c r="B141" s="108">
        <v>625</v>
      </c>
      <c r="C141" s="13" t="s">
        <v>3</v>
      </c>
      <c r="D141" s="110">
        <v>806.1</v>
      </c>
      <c r="E141" s="19">
        <v>89</v>
      </c>
      <c r="F141" s="18">
        <v>84</v>
      </c>
      <c r="G141" s="19">
        <v>79</v>
      </c>
      <c r="H141" s="19">
        <v>69</v>
      </c>
      <c r="I141" s="19">
        <v>50</v>
      </c>
      <c r="J141" s="19">
        <v>49</v>
      </c>
      <c r="K141" s="19">
        <v>36</v>
      </c>
      <c r="L141" s="19">
        <v>21</v>
      </c>
      <c r="M141" s="19">
        <v>12</v>
      </c>
      <c r="N141" s="112" t="s">
        <v>19</v>
      </c>
      <c r="O141" s="114">
        <f>D143-D141</f>
        <v>19.100000000000023</v>
      </c>
      <c r="P141" s="114">
        <f>D145-D141</f>
        <v>43.799999999999955</v>
      </c>
      <c r="Q141" s="114">
        <f>D147-D141</f>
        <v>78</v>
      </c>
    </row>
    <row r="142" spans="1:17" ht="16.5" thickBot="1">
      <c r="A142" s="109"/>
      <c r="B142" s="109"/>
      <c r="C142" s="14" t="s">
        <v>4</v>
      </c>
      <c r="D142" s="111"/>
      <c r="E142" s="17">
        <v>44</v>
      </c>
      <c r="F142" s="17">
        <v>42</v>
      </c>
      <c r="G142" s="17">
        <v>39</v>
      </c>
      <c r="H142" s="17">
        <v>34</v>
      </c>
      <c r="I142" s="17">
        <f>I141/2</f>
        <v>25</v>
      </c>
      <c r="J142" s="17">
        <v>24</v>
      </c>
      <c r="K142" s="17">
        <f>K141/2</f>
        <v>18</v>
      </c>
      <c r="L142" s="17">
        <v>10</v>
      </c>
      <c r="M142" s="17">
        <f>M141/2</f>
        <v>6</v>
      </c>
      <c r="N142" s="113"/>
      <c r="O142" s="115"/>
      <c r="P142" s="115"/>
      <c r="Q142" s="115"/>
    </row>
    <row r="143" spans="1:17" ht="16.5" thickBot="1">
      <c r="A143" s="108" t="s">
        <v>64</v>
      </c>
      <c r="B143" s="108">
        <v>681</v>
      </c>
      <c r="C143" s="13" t="s">
        <v>3</v>
      </c>
      <c r="D143" s="110">
        <v>825.2</v>
      </c>
      <c r="E143" s="16">
        <v>91</v>
      </c>
      <c r="F143" s="18">
        <v>86</v>
      </c>
      <c r="G143" s="19">
        <v>81</v>
      </c>
      <c r="H143" s="19">
        <v>71</v>
      </c>
      <c r="I143" s="19">
        <v>62</v>
      </c>
      <c r="J143" s="19">
        <v>52</v>
      </c>
      <c r="K143" s="19">
        <v>39</v>
      </c>
      <c r="L143" s="19">
        <v>24</v>
      </c>
      <c r="M143" s="19">
        <v>14</v>
      </c>
      <c r="N143" s="19">
        <v>8</v>
      </c>
      <c r="O143" s="112" t="s">
        <v>65</v>
      </c>
      <c r="P143" s="114">
        <f>D145-D143</f>
        <v>24.699999999999932</v>
      </c>
      <c r="Q143" s="114">
        <f>D147-D143</f>
        <v>58.89999999999998</v>
      </c>
    </row>
    <row r="144" spans="1:17" ht="16.5" thickBot="1">
      <c r="A144" s="109"/>
      <c r="B144" s="109"/>
      <c r="C144" s="14" t="s">
        <v>4</v>
      </c>
      <c r="D144" s="111"/>
      <c r="E144" s="17">
        <v>45</v>
      </c>
      <c r="F144" s="17">
        <v>43</v>
      </c>
      <c r="G144" s="17">
        <v>40</v>
      </c>
      <c r="H144" s="17">
        <v>35</v>
      </c>
      <c r="I144" s="17">
        <f>I143/2</f>
        <v>31</v>
      </c>
      <c r="J144" s="17">
        <f>J143/2</f>
        <v>26</v>
      </c>
      <c r="K144" s="17">
        <v>19</v>
      </c>
      <c r="L144" s="17">
        <f>L143/2</f>
        <v>12</v>
      </c>
      <c r="M144" s="17">
        <f>M143/2</f>
        <v>7</v>
      </c>
      <c r="N144" s="17">
        <f>N143/2</f>
        <v>4</v>
      </c>
      <c r="O144" s="113"/>
      <c r="P144" s="115"/>
      <c r="Q144" s="115"/>
    </row>
    <row r="145" spans="1:17" ht="16.5" thickBot="1">
      <c r="A145" s="108" t="s">
        <v>62</v>
      </c>
      <c r="B145" s="108">
        <v>693</v>
      </c>
      <c r="C145" s="13" t="s">
        <v>3</v>
      </c>
      <c r="D145" s="110">
        <v>849.9</v>
      </c>
      <c r="E145" s="16">
        <v>93</v>
      </c>
      <c r="F145" s="18">
        <v>89</v>
      </c>
      <c r="G145" s="16">
        <v>84</v>
      </c>
      <c r="H145" s="16">
        <v>74</v>
      </c>
      <c r="I145" s="16">
        <v>65</v>
      </c>
      <c r="J145" s="16">
        <v>55</v>
      </c>
      <c r="K145" s="16">
        <v>42</v>
      </c>
      <c r="L145" s="16">
        <v>27</v>
      </c>
      <c r="M145" s="16">
        <v>17</v>
      </c>
      <c r="N145" s="16">
        <v>8</v>
      </c>
      <c r="O145" s="16">
        <v>8</v>
      </c>
      <c r="P145" s="112" t="s">
        <v>63</v>
      </c>
      <c r="Q145" s="114">
        <f>D147-D145</f>
        <v>34.200000000000045</v>
      </c>
    </row>
    <row r="146" spans="1:17" ht="16.5" thickBot="1">
      <c r="A146" s="109"/>
      <c r="B146" s="109"/>
      <c r="C146" s="14" t="s">
        <v>4</v>
      </c>
      <c r="D146" s="111"/>
      <c r="E146" s="17">
        <v>46</v>
      </c>
      <c r="F146" s="17">
        <v>44</v>
      </c>
      <c r="G146" s="17">
        <f>G145/2</f>
        <v>42</v>
      </c>
      <c r="H146" s="17">
        <f>H145/2</f>
        <v>37</v>
      </c>
      <c r="I146" s="17">
        <v>32</v>
      </c>
      <c r="J146" s="17">
        <v>27</v>
      </c>
      <c r="K146" s="17">
        <f>K145/2</f>
        <v>21</v>
      </c>
      <c r="L146" s="17">
        <v>13</v>
      </c>
      <c r="M146" s="17">
        <v>8</v>
      </c>
      <c r="N146" s="17">
        <f>N145/2</f>
        <v>4</v>
      </c>
      <c r="O146" s="17">
        <f>O145/2</f>
        <v>4</v>
      </c>
      <c r="P146" s="113"/>
      <c r="Q146" s="115"/>
    </row>
    <row r="147" spans="1:17" ht="16.5" thickBot="1">
      <c r="A147" s="108" t="s">
        <v>12</v>
      </c>
      <c r="B147" s="108">
        <v>706</v>
      </c>
      <c r="C147" s="13" t="s">
        <v>3</v>
      </c>
      <c r="D147" s="110">
        <v>884.1</v>
      </c>
      <c r="E147" s="16">
        <v>100</v>
      </c>
      <c r="F147" s="18">
        <v>93</v>
      </c>
      <c r="G147" s="18">
        <v>87</v>
      </c>
      <c r="H147" s="18">
        <v>79</v>
      </c>
      <c r="I147" s="18">
        <v>70</v>
      </c>
      <c r="J147" s="18">
        <v>59</v>
      </c>
      <c r="K147" s="18">
        <v>46</v>
      </c>
      <c r="L147" s="18">
        <v>31</v>
      </c>
      <c r="M147" s="18">
        <v>22</v>
      </c>
      <c r="N147" s="18">
        <v>10</v>
      </c>
      <c r="O147" s="18">
        <v>8</v>
      </c>
      <c r="P147" s="18">
        <v>8</v>
      </c>
      <c r="Q147" s="112" t="s">
        <v>21</v>
      </c>
    </row>
    <row r="148" spans="1:17" ht="16.5" thickBot="1">
      <c r="A148" s="109"/>
      <c r="B148" s="109"/>
      <c r="C148" s="20" t="s">
        <v>4</v>
      </c>
      <c r="D148" s="111"/>
      <c r="E148" s="17">
        <f>E147/2</f>
        <v>50</v>
      </c>
      <c r="F148" s="17">
        <v>46</v>
      </c>
      <c r="G148" s="17">
        <v>43</v>
      </c>
      <c r="H148" s="17">
        <v>39</v>
      </c>
      <c r="I148" s="17">
        <f>I147/2</f>
        <v>35</v>
      </c>
      <c r="J148" s="17">
        <v>29</v>
      </c>
      <c r="K148" s="17">
        <f>K147/2</f>
        <v>23</v>
      </c>
      <c r="L148" s="17">
        <v>15</v>
      </c>
      <c r="M148" s="17">
        <f>M147/2</f>
        <v>11</v>
      </c>
      <c r="N148" s="17">
        <f>N147/2</f>
        <v>5</v>
      </c>
      <c r="O148" s="17">
        <f>O147/2</f>
        <v>4</v>
      </c>
      <c r="P148" s="17">
        <f>P147/2</f>
        <v>4</v>
      </c>
      <c r="Q148" s="113"/>
    </row>
  </sheetData>
  <sheetProtection/>
  <mergeCells count="624">
    <mergeCell ref="K20:K21"/>
    <mergeCell ref="J20:J21"/>
    <mergeCell ref="D20:D21"/>
    <mergeCell ref="B20:B21"/>
    <mergeCell ref="A20:A21"/>
    <mergeCell ref="E8:E9"/>
    <mergeCell ref="F8:F9"/>
    <mergeCell ref="G8:G9"/>
    <mergeCell ref="H8:H9"/>
    <mergeCell ref="K8:K9"/>
    <mergeCell ref="A1:Q1"/>
    <mergeCell ref="B2:Q2"/>
    <mergeCell ref="B3:Q3"/>
    <mergeCell ref="B4:Q4"/>
    <mergeCell ref="H5:K5"/>
    <mergeCell ref="H6:K6"/>
    <mergeCell ref="N8:N9"/>
    <mergeCell ref="A7:B7"/>
    <mergeCell ref="C7:Q7"/>
    <mergeCell ref="A8:A9"/>
    <mergeCell ref="B8:B9"/>
    <mergeCell ref="C8:C9"/>
    <mergeCell ref="D8:D9"/>
    <mergeCell ref="O8:O9"/>
    <mergeCell ref="P8:P9"/>
    <mergeCell ref="Q8:Q9"/>
    <mergeCell ref="A10:A11"/>
    <mergeCell ref="B10:B11"/>
    <mergeCell ref="D10:D11"/>
    <mergeCell ref="E10:E11"/>
    <mergeCell ref="F10:Q11"/>
    <mergeCell ref="I8:I9"/>
    <mergeCell ref="J8:J9"/>
    <mergeCell ref="L8:L9"/>
    <mergeCell ref="M8:M9"/>
    <mergeCell ref="R10:S11"/>
    <mergeCell ref="A12:A13"/>
    <mergeCell ref="B12:B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14:A15"/>
    <mergeCell ref="B14:B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16:A17"/>
    <mergeCell ref="B16:B17"/>
    <mergeCell ref="D16:D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A18:A19"/>
    <mergeCell ref="B18:B19"/>
    <mergeCell ref="D18:D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D22:D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A24:A25"/>
    <mergeCell ref="B24:B25"/>
    <mergeCell ref="D24:D25"/>
    <mergeCell ref="L24:L25"/>
    <mergeCell ref="M24:M25"/>
    <mergeCell ref="N24:N25"/>
    <mergeCell ref="O24:O25"/>
    <mergeCell ref="P24:P25"/>
    <mergeCell ref="Q24:Q25"/>
    <mergeCell ref="R24:R25"/>
    <mergeCell ref="S24:S25"/>
    <mergeCell ref="A26:A27"/>
    <mergeCell ref="B26:B27"/>
    <mergeCell ref="D26:D27"/>
    <mergeCell ref="M26:M27"/>
    <mergeCell ref="N26:N27"/>
    <mergeCell ref="O26:O27"/>
    <mergeCell ref="P26:P27"/>
    <mergeCell ref="Q26:Q27"/>
    <mergeCell ref="R26:R27"/>
    <mergeCell ref="S26:S27"/>
    <mergeCell ref="A28:A29"/>
    <mergeCell ref="B28:B29"/>
    <mergeCell ref="D28:D29"/>
    <mergeCell ref="N28:N29"/>
    <mergeCell ref="O28:O29"/>
    <mergeCell ref="P28:P29"/>
    <mergeCell ref="Q28:Q29"/>
    <mergeCell ref="R28:R29"/>
    <mergeCell ref="S28:S29"/>
    <mergeCell ref="A30:A31"/>
    <mergeCell ref="B30:B31"/>
    <mergeCell ref="D30:D31"/>
    <mergeCell ref="O30:O31"/>
    <mergeCell ref="P30:P31"/>
    <mergeCell ref="Q30:Q31"/>
    <mergeCell ref="R30:R31"/>
    <mergeCell ref="S30:S31"/>
    <mergeCell ref="A32:A33"/>
    <mergeCell ref="B32:B33"/>
    <mergeCell ref="D32:D33"/>
    <mergeCell ref="P32:P33"/>
    <mergeCell ref="Q32:Q33"/>
    <mergeCell ref="R32:R33"/>
    <mergeCell ref="S32:S33"/>
    <mergeCell ref="A34:A35"/>
    <mergeCell ref="B34:B35"/>
    <mergeCell ref="D34:D35"/>
    <mergeCell ref="Q34:Q35"/>
    <mergeCell ref="A38:Q38"/>
    <mergeCell ref="B39:Q39"/>
    <mergeCell ref="E36:F36"/>
    <mergeCell ref="B40:Q40"/>
    <mergeCell ref="B41:Q41"/>
    <mergeCell ref="A44:B44"/>
    <mergeCell ref="C44:Q44"/>
    <mergeCell ref="H42:K42"/>
    <mergeCell ref="H43:K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A47:A48"/>
    <mergeCell ref="B47:B48"/>
    <mergeCell ref="D47:D48"/>
    <mergeCell ref="E47:E48"/>
    <mergeCell ref="F47:Q48"/>
    <mergeCell ref="R47:S48"/>
    <mergeCell ref="A49:A50"/>
    <mergeCell ref="B49:B50"/>
    <mergeCell ref="D49:D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51:A52"/>
    <mergeCell ref="B51:B52"/>
    <mergeCell ref="D51:D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53:A54"/>
    <mergeCell ref="B53:B54"/>
    <mergeCell ref="D53:D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5:A56"/>
    <mergeCell ref="B55:B56"/>
    <mergeCell ref="D55:D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A57:A58"/>
    <mergeCell ref="B57:B58"/>
    <mergeCell ref="D57:D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A59:A60"/>
    <mergeCell ref="B59:B60"/>
    <mergeCell ref="D59:D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61:A62"/>
    <mergeCell ref="B61:B62"/>
    <mergeCell ref="D61:D62"/>
    <mergeCell ref="L61:L62"/>
    <mergeCell ref="M61:M62"/>
    <mergeCell ref="N61:N62"/>
    <mergeCell ref="O61:O62"/>
    <mergeCell ref="P61:P62"/>
    <mergeCell ref="Q61:Q62"/>
    <mergeCell ref="R61:R62"/>
    <mergeCell ref="S61:S62"/>
    <mergeCell ref="A63:A64"/>
    <mergeCell ref="B63:B64"/>
    <mergeCell ref="D63:D64"/>
    <mergeCell ref="M63:M64"/>
    <mergeCell ref="N63:N64"/>
    <mergeCell ref="O63:O64"/>
    <mergeCell ref="P63:P64"/>
    <mergeCell ref="Q63:Q64"/>
    <mergeCell ref="R63:R64"/>
    <mergeCell ref="S63:S64"/>
    <mergeCell ref="A65:A66"/>
    <mergeCell ref="B65:B66"/>
    <mergeCell ref="D65:D66"/>
    <mergeCell ref="N65:N66"/>
    <mergeCell ref="O65:O66"/>
    <mergeCell ref="A67:A68"/>
    <mergeCell ref="B67:B68"/>
    <mergeCell ref="D67:D68"/>
    <mergeCell ref="O67:O68"/>
    <mergeCell ref="P67:P68"/>
    <mergeCell ref="Q67:Q68"/>
    <mergeCell ref="Q69:Q70"/>
    <mergeCell ref="R69:R70"/>
    <mergeCell ref="S69:S70"/>
    <mergeCell ref="P65:P66"/>
    <mergeCell ref="Q65:Q66"/>
    <mergeCell ref="R65:R66"/>
    <mergeCell ref="S65:S66"/>
    <mergeCell ref="A71:A72"/>
    <mergeCell ref="B71:B72"/>
    <mergeCell ref="D71:D72"/>
    <mergeCell ref="Q71:Q72"/>
    <mergeCell ref="R67:R68"/>
    <mergeCell ref="S67:S68"/>
    <mergeCell ref="A69:A70"/>
    <mergeCell ref="B69:B70"/>
    <mergeCell ref="D69:D70"/>
    <mergeCell ref="P69:P70"/>
    <mergeCell ref="E84:E85"/>
    <mergeCell ref="F84:F85"/>
    <mergeCell ref="G84:G85"/>
    <mergeCell ref="H84:H85"/>
    <mergeCell ref="A77:Q77"/>
    <mergeCell ref="B78:Q78"/>
    <mergeCell ref="B79:Q79"/>
    <mergeCell ref="B80:Q80"/>
    <mergeCell ref="H81:K81"/>
    <mergeCell ref="H82:K82"/>
    <mergeCell ref="K84:K85"/>
    <mergeCell ref="L84:L85"/>
    <mergeCell ref="M84:M85"/>
    <mergeCell ref="N84:N85"/>
    <mergeCell ref="A83:B83"/>
    <mergeCell ref="C83:Q83"/>
    <mergeCell ref="A84:A85"/>
    <mergeCell ref="B84:B85"/>
    <mergeCell ref="C84:C85"/>
    <mergeCell ref="D84:D85"/>
    <mergeCell ref="O84:O85"/>
    <mergeCell ref="P84:P85"/>
    <mergeCell ref="Q84:Q85"/>
    <mergeCell ref="A86:A87"/>
    <mergeCell ref="B86:B87"/>
    <mergeCell ref="D86:D87"/>
    <mergeCell ref="E86:E87"/>
    <mergeCell ref="F86:Q87"/>
    <mergeCell ref="I84:I85"/>
    <mergeCell ref="J84:J85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A90:A91"/>
    <mergeCell ref="B90:B91"/>
    <mergeCell ref="D90:D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A92:A93"/>
    <mergeCell ref="B92:B93"/>
    <mergeCell ref="D92:D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A94:A95"/>
    <mergeCell ref="B94:B95"/>
    <mergeCell ref="D94:D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A96:A97"/>
    <mergeCell ref="B96:B97"/>
    <mergeCell ref="D96:D97"/>
    <mergeCell ref="J96:J97"/>
    <mergeCell ref="K96:K97"/>
    <mergeCell ref="L96:L97"/>
    <mergeCell ref="M96:M97"/>
    <mergeCell ref="N96:N97"/>
    <mergeCell ref="O96:O97"/>
    <mergeCell ref="P96:P97"/>
    <mergeCell ref="Q96:Q97"/>
    <mergeCell ref="A98:A99"/>
    <mergeCell ref="B98:B99"/>
    <mergeCell ref="D98:D99"/>
    <mergeCell ref="K98:K99"/>
    <mergeCell ref="L98:L99"/>
    <mergeCell ref="M98:M99"/>
    <mergeCell ref="N98:N99"/>
    <mergeCell ref="O98:O99"/>
    <mergeCell ref="P98:P99"/>
    <mergeCell ref="Q98:Q99"/>
    <mergeCell ref="A100:A101"/>
    <mergeCell ref="B100:B101"/>
    <mergeCell ref="D100:D101"/>
    <mergeCell ref="L100:L101"/>
    <mergeCell ref="M100:M101"/>
    <mergeCell ref="N100:N101"/>
    <mergeCell ref="O100:O101"/>
    <mergeCell ref="P100:P101"/>
    <mergeCell ref="Q100:Q101"/>
    <mergeCell ref="A102:A103"/>
    <mergeCell ref="B102:B103"/>
    <mergeCell ref="D102:D103"/>
    <mergeCell ref="M102:M103"/>
    <mergeCell ref="N102:N103"/>
    <mergeCell ref="O102:O103"/>
    <mergeCell ref="P102:P103"/>
    <mergeCell ref="Q102:Q103"/>
    <mergeCell ref="A104:A105"/>
    <mergeCell ref="B104:B105"/>
    <mergeCell ref="D104:D105"/>
    <mergeCell ref="N104:N105"/>
    <mergeCell ref="O104:O105"/>
    <mergeCell ref="P104:P105"/>
    <mergeCell ref="Q104:Q105"/>
    <mergeCell ref="A106:A107"/>
    <mergeCell ref="B106:B107"/>
    <mergeCell ref="D106:D107"/>
    <mergeCell ref="O106:O107"/>
    <mergeCell ref="P106:P107"/>
    <mergeCell ref="Q106:Q107"/>
    <mergeCell ref="A108:A109"/>
    <mergeCell ref="B108:B109"/>
    <mergeCell ref="D108:D109"/>
    <mergeCell ref="P108:P109"/>
    <mergeCell ref="Q108:Q109"/>
    <mergeCell ref="A110:A111"/>
    <mergeCell ref="B110:B111"/>
    <mergeCell ref="D110:D111"/>
    <mergeCell ref="Q110:Q111"/>
    <mergeCell ref="E112:F112"/>
    <mergeCell ref="A114:Q114"/>
    <mergeCell ref="B115:Q115"/>
    <mergeCell ref="B116:Q116"/>
    <mergeCell ref="B117:Q117"/>
    <mergeCell ref="H118:K118"/>
    <mergeCell ref="A120:B120"/>
    <mergeCell ref="C120:Q120"/>
    <mergeCell ref="A121:A122"/>
    <mergeCell ref="B121:B122"/>
    <mergeCell ref="C121:C122"/>
    <mergeCell ref="D121:D122"/>
    <mergeCell ref="E121:E122"/>
    <mergeCell ref="F121:F122"/>
    <mergeCell ref="G121:G122"/>
    <mergeCell ref="I121:I122"/>
    <mergeCell ref="J121:J122"/>
    <mergeCell ref="K121:K122"/>
    <mergeCell ref="L121:L122"/>
    <mergeCell ref="M121:M122"/>
    <mergeCell ref="H119:K119"/>
    <mergeCell ref="N121:N122"/>
    <mergeCell ref="O121:O122"/>
    <mergeCell ref="P121:P122"/>
    <mergeCell ref="Q121:Q122"/>
    <mergeCell ref="A123:A124"/>
    <mergeCell ref="B123:B124"/>
    <mergeCell ref="D123:D124"/>
    <mergeCell ref="E123:E124"/>
    <mergeCell ref="F123:Q124"/>
    <mergeCell ref="H121:H122"/>
    <mergeCell ref="A125:A126"/>
    <mergeCell ref="B125:B126"/>
    <mergeCell ref="D125:D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7:A128"/>
    <mergeCell ref="B127:B128"/>
    <mergeCell ref="D127:D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A129:A130"/>
    <mergeCell ref="B129:B130"/>
    <mergeCell ref="D129:D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A131:A132"/>
    <mergeCell ref="B131:B132"/>
    <mergeCell ref="D131:D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A133:A134"/>
    <mergeCell ref="B133:B134"/>
    <mergeCell ref="D133:D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A135:A136"/>
    <mergeCell ref="B135:B136"/>
    <mergeCell ref="D135:D136"/>
    <mergeCell ref="K135:K136"/>
    <mergeCell ref="L135:L136"/>
    <mergeCell ref="M135:M136"/>
    <mergeCell ref="N135:N136"/>
    <mergeCell ref="O135:O136"/>
    <mergeCell ref="P135:P136"/>
    <mergeCell ref="Q135:Q136"/>
    <mergeCell ref="A137:A138"/>
    <mergeCell ref="B137:B138"/>
    <mergeCell ref="D137:D138"/>
    <mergeCell ref="L137:L138"/>
    <mergeCell ref="M137:M138"/>
    <mergeCell ref="N137:N138"/>
    <mergeCell ref="O137:O138"/>
    <mergeCell ref="P137:P138"/>
    <mergeCell ref="Q137:Q138"/>
    <mergeCell ref="A139:A140"/>
    <mergeCell ref="B139:B140"/>
    <mergeCell ref="D139:D140"/>
    <mergeCell ref="M139:M140"/>
    <mergeCell ref="N139:N140"/>
    <mergeCell ref="O139:O140"/>
    <mergeCell ref="P139:P140"/>
    <mergeCell ref="Q139:Q140"/>
    <mergeCell ref="A141:A142"/>
    <mergeCell ref="B141:B142"/>
    <mergeCell ref="D141:D142"/>
    <mergeCell ref="N141:N142"/>
    <mergeCell ref="O141:O142"/>
    <mergeCell ref="P141:P142"/>
    <mergeCell ref="Q141:Q142"/>
    <mergeCell ref="A143:A144"/>
    <mergeCell ref="B143:B144"/>
    <mergeCell ref="D143:D144"/>
    <mergeCell ref="O143:O144"/>
    <mergeCell ref="P143:P144"/>
    <mergeCell ref="Q143:Q144"/>
    <mergeCell ref="A145:A146"/>
    <mergeCell ref="B145:B146"/>
    <mergeCell ref="D145:D146"/>
    <mergeCell ref="P145:P146"/>
    <mergeCell ref="Q145:Q146"/>
    <mergeCell ref="A147:A148"/>
    <mergeCell ref="B147:B148"/>
    <mergeCell ref="D147:D148"/>
    <mergeCell ref="Q147:Q148"/>
  </mergeCells>
  <printOptions horizontalCentered="1" verticalCentered="1"/>
  <pageMargins left="0" right="0" top="0" bottom="0" header="0" footer="0"/>
  <pageSetup horizontalDpi="600" verticalDpi="600" orientation="landscape" scale="90" r:id="rId2"/>
  <rowBreaks count="1" manualBreakCount="1">
    <brk id="3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75"/>
  <sheetViews>
    <sheetView zoomScale="120" zoomScaleNormal="120" zoomScalePageLayoutView="0" workbookViewId="0" topLeftCell="A49">
      <selection activeCell="F47" sqref="F47:Q48"/>
    </sheetView>
  </sheetViews>
  <sheetFormatPr defaultColWidth="11.421875" defaultRowHeight="12.75"/>
  <cols>
    <col min="1" max="1" width="19.00390625" style="0" customWidth="1"/>
    <col min="2" max="2" width="5.7109375" style="0" customWidth="1"/>
    <col min="3" max="3" width="2.7109375" style="0" customWidth="1"/>
    <col min="4" max="4" width="6.7109375" style="0" customWidth="1"/>
    <col min="5" max="17" width="8.140625" style="0" customWidth="1"/>
    <col min="18" max="19" width="6.7109375" style="0" customWidth="1"/>
  </cols>
  <sheetData>
    <row r="1" spans="1:17" ht="29.25" thickBot="1">
      <c r="A1" s="146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6.5" customHeight="1">
      <c r="A2" s="1"/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6.5" customHeight="1">
      <c r="A3" s="2"/>
      <c r="B3" s="133" t="s">
        <v>22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6.5" customHeight="1" thickBot="1">
      <c r="A4" s="2"/>
      <c r="B4" s="133" t="s">
        <v>68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17" ht="16.5" customHeight="1" thickBot="1">
      <c r="A5" s="2"/>
      <c r="B5" s="7"/>
      <c r="C5" s="8"/>
      <c r="D5" s="8"/>
      <c r="E5" s="8"/>
      <c r="F5" s="8"/>
      <c r="G5" s="8"/>
      <c r="H5" s="136" t="s">
        <v>79</v>
      </c>
      <c r="I5" s="137"/>
      <c r="J5" s="137"/>
      <c r="K5" s="138"/>
      <c r="L5" s="8"/>
      <c r="M5" s="8"/>
      <c r="N5" s="8"/>
      <c r="O5" s="8"/>
      <c r="P5" s="8"/>
      <c r="Q5" s="9"/>
    </row>
    <row r="6" spans="1:17" ht="16.5" customHeight="1" thickBot="1">
      <c r="A6" s="2"/>
      <c r="B6" s="10"/>
      <c r="C6" s="11"/>
      <c r="D6" s="11"/>
      <c r="E6" s="11"/>
      <c r="F6" s="11"/>
      <c r="G6" s="11"/>
      <c r="H6" s="139">
        <v>0.16</v>
      </c>
      <c r="I6" s="140"/>
      <c r="J6" s="140"/>
      <c r="K6" s="141"/>
      <c r="L6" s="11"/>
      <c r="M6" s="11"/>
      <c r="N6" s="11"/>
      <c r="O6" s="11"/>
      <c r="P6" s="11"/>
      <c r="Q6" s="12"/>
    </row>
    <row r="7" spans="1:17" ht="16.5" customHeight="1" thickBot="1">
      <c r="A7" s="142" t="s">
        <v>0</v>
      </c>
      <c r="B7" s="143"/>
      <c r="C7" s="144" t="s">
        <v>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3"/>
    </row>
    <row r="8" spans="1:17" ht="16.5" customHeight="1">
      <c r="A8" s="112" t="s">
        <v>47</v>
      </c>
      <c r="B8" s="112" t="s">
        <v>48</v>
      </c>
      <c r="C8" s="112" t="s">
        <v>40</v>
      </c>
      <c r="D8" s="112" t="s">
        <v>45</v>
      </c>
      <c r="E8" s="112" t="s">
        <v>59</v>
      </c>
      <c r="F8" s="112" t="s">
        <v>35</v>
      </c>
      <c r="G8" s="112" t="s">
        <v>20</v>
      </c>
      <c r="H8" s="112" t="s">
        <v>43</v>
      </c>
      <c r="I8" s="112" t="s">
        <v>13</v>
      </c>
      <c r="J8" s="112" t="s">
        <v>14</v>
      </c>
      <c r="K8" s="112" t="s">
        <v>15</v>
      </c>
      <c r="L8" s="112" t="s">
        <v>44</v>
      </c>
      <c r="M8" s="112" t="s">
        <v>16</v>
      </c>
      <c r="N8" s="112" t="s">
        <v>17</v>
      </c>
      <c r="O8" s="112" t="s">
        <v>67</v>
      </c>
      <c r="P8" s="112" t="s">
        <v>18</v>
      </c>
      <c r="Q8" s="112" t="s">
        <v>50</v>
      </c>
    </row>
    <row r="9" spans="1:17" ht="16.5" customHeight="1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19" ht="16.5" customHeight="1" thickBot="1">
      <c r="A10" s="108" t="s">
        <v>60</v>
      </c>
      <c r="B10" s="108">
        <v>1</v>
      </c>
      <c r="C10" s="13" t="s">
        <v>3</v>
      </c>
      <c r="D10" s="110">
        <v>0</v>
      </c>
      <c r="E10" s="112" t="s">
        <v>59</v>
      </c>
      <c r="F10" s="151" t="s">
        <v>71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60" t="s">
        <v>51</v>
      </c>
      <c r="S10" s="119"/>
    </row>
    <row r="11" spans="1:19" ht="16.5" customHeight="1" thickBot="1">
      <c r="A11" s="109"/>
      <c r="B11" s="109"/>
      <c r="C11" s="14" t="s">
        <v>4</v>
      </c>
      <c r="D11" s="111"/>
      <c r="E11" s="113"/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R11" s="161"/>
      <c r="S11" s="121"/>
    </row>
    <row r="12" spans="1:19" ht="16.5" customHeight="1" thickBot="1">
      <c r="A12" s="108" t="s">
        <v>39</v>
      </c>
      <c r="B12" s="108">
        <v>4</v>
      </c>
      <c r="C12" s="13" t="s">
        <v>3</v>
      </c>
      <c r="D12" s="110">
        <v>43.1</v>
      </c>
      <c r="E12" s="16">
        <v>12</v>
      </c>
      <c r="F12" s="112" t="s">
        <v>35</v>
      </c>
      <c r="G12" s="114">
        <f>SUM(D14-D12)</f>
        <v>45.99999999999999</v>
      </c>
      <c r="H12" s="114">
        <f>SUM(D16-D12)</f>
        <v>126.70000000000002</v>
      </c>
      <c r="I12" s="114">
        <f>D18-D12</f>
        <v>235.20000000000002</v>
      </c>
      <c r="J12" s="114">
        <f>SUM(D20-D12)</f>
        <v>305.29999999999995</v>
      </c>
      <c r="K12" s="114">
        <f>SUM(D22-D12)</f>
        <v>383.5</v>
      </c>
      <c r="L12" s="114">
        <f>SUM(D24-D12)</f>
        <v>449.59999999999997</v>
      </c>
      <c r="M12" s="114">
        <f>SUM(D26-D12)</f>
        <v>485.29999999999995</v>
      </c>
      <c r="N12" s="114">
        <f>SUM(D28-D12)</f>
        <v>600.4</v>
      </c>
      <c r="O12" s="114">
        <f>D30-12</f>
        <v>670.4</v>
      </c>
      <c r="P12" s="114">
        <f>D32-D12</f>
        <v>672.6999999999999</v>
      </c>
      <c r="Q12" s="114">
        <f>D34-D12</f>
        <v>690.9</v>
      </c>
      <c r="R12" s="119">
        <f>Q12+D12</f>
        <v>734</v>
      </c>
      <c r="S12" s="106" t="s">
        <v>52</v>
      </c>
    </row>
    <row r="13" spans="1:19" ht="16.5" customHeight="1" thickBot="1">
      <c r="A13" s="109"/>
      <c r="B13" s="109"/>
      <c r="C13" s="14" t="s">
        <v>4</v>
      </c>
      <c r="D13" s="111"/>
      <c r="E13" s="17">
        <v>6</v>
      </c>
      <c r="F13" s="113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1"/>
      <c r="S13" s="107"/>
    </row>
    <row r="14" spans="1:19" ht="16.5" customHeight="1" thickBot="1">
      <c r="A14" s="108" t="s">
        <v>2</v>
      </c>
      <c r="B14" s="108">
        <v>8</v>
      </c>
      <c r="C14" s="13" t="s">
        <v>3</v>
      </c>
      <c r="D14" s="110">
        <v>89.1</v>
      </c>
      <c r="E14" s="16">
        <f>'1-2 HABANA-SANTIAGO-HABANA'!E14</f>
        <v>18</v>
      </c>
      <c r="F14" s="18">
        <v>12</v>
      </c>
      <c r="G14" s="112" t="s">
        <v>20</v>
      </c>
      <c r="H14" s="114">
        <f>SUM(D16-D14)</f>
        <v>80.70000000000002</v>
      </c>
      <c r="I14" s="114">
        <f>SUM(D18-D14)</f>
        <v>189.20000000000002</v>
      </c>
      <c r="J14" s="114">
        <f>SUM(D20-D14)</f>
        <v>259.29999999999995</v>
      </c>
      <c r="K14" s="114">
        <f>SUM(D22-D14)</f>
        <v>337.5</v>
      </c>
      <c r="L14" s="114">
        <f>SUM(D24-D14)</f>
        <v>403.6</v>
      </c>
      <c r="M14" s="114">
        <f>SUM(D26-D14)</f>
        <v>439.29999999999995</v>
      </c>
      <c r="N14" s="114">
        <f>SUM(D28-D14)</f>
        <v>554.4</v>
      </c>
      <c r="O14" s="114">
        <f>D30-D14</f>
        <v>593.3</v>
      </c>
      <c r="P14" s="114">
        <f>D32-D14</f>
        <v>626.6999999999999</v>
      </c>
      <c r="Q14" s="114">
        <f>D34-D14</f>
        <v>644.9</v>
      </c>
      <c r="R14" s="119">
        <f>Q14+D14</f>
        <v>734</v>
      </c>
      <c r="S14" s="106" t="s">
        <v>52</v>
      </c>
    </row>
    <row r="15" spans="1:19" ht="16.5" customHeight="1" thickBot="1">
      <c r="A15" s="109"/>
      <c r="B15" s="109"/>
      <c r="C15" s="14" t="s">
        <v>4</v>
      </c>
      <c r="D15" s="111"/>
      <c r="E15" s="17">
        <v>9</v>
      </c>
      <c r="F15" s="17">
        <v>6</v>
      </c>
      <c r="G15" s="113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1"/>
      <c r="S15" s="107"/>
    </row>
    <row r="16" spans="1:19" ht="16.5" customHeight="1" thickBot="1">
      <c r="A16" s="108" t="s">
        <v>42</v>
      </c>
      <c r="B16" s="108">
        <v>14</v>
      </c>
      <c r="C16" s="13" t="s">
        <v>3</v>
      </c>
      <c r="D16" s="110">
        <v>169.8</v>
      </c>
      <c r="E16" s="16">
        <v>27</v>
      </c>
      <c r="F16" s="18">
        <v>20</v>
      </c>
      <c r="G16" s="19">
        <v>13</v>
      </c>
      <c r="H16" s="112" t="s">
        <v>43</v>
      </c>
      <c r="I16" s="114">
        <f>SUM(D18-D16)</f>
        <v>108.5</v>
      </c>
      <c r="J16" s="114">
        <f>SUM(D20-D16)</f>
        <v>178.59999999999997</v>
      </c>
      <c r="K16" s="114">
        <f>SUM(D22-D16)</f>
        <v>256.8</v>
      </c>
      <c r="L16" s="114">
        <f>SUM(D24-D16)</f>
        <v>322.9</v>
      </c>
      <c r="M16" s="114">
        <f>SUM(D26-D16)</f>
        <v>358.59999999999997</v>
      </c>
      <c r="N16" s="114">
        <f>D28-D16</f>
        <v>473.7</v>
      </c>
      <c r="O16" s="114">
        <f>D30-D16</f>
        <v>512.5999999999999</v>
      </c>
      <c r="P16" s="114">
        <f>D32-D16</f>
        <v>546</v>
      </c>
      <c r="Q16" s="114">
        <f>D34-D16</f>
        <v>564.2</v>
      </c>
      <c r="R16" s="119">
        <f>Q16+D16</f>
        <v>734</v>
      </c>
      <c r="S16" s="106" t="s">
        <v>52</v>
      </c>
    </row>
    <row r="17" spans="1:19" ht="16.5" customHeight="1" thickBot="1">
      <c r="A17" s="109"/>
      <c r="B17" s="109"/>
      <c r="C17" s="14" t="s">
        <v>4</v>
      </c>
      <c r="D17" s="111"/>
      <c r="E17" s="17">
        <v>13</v>
      </c>
      <c r="F17" s="17">
        <f>F16/2</f>
        <v>10</v>
      </c>
      <c r="G17" s="17">
        <v>6</v>
      </c>
      <c r="H17" s="113"/>
      <c r="I17" s="115"/>
      <c r="J17" s="115"/>
      <c r="K17" s="115"/>
      <c r="L17" s="115"/>
      <c r="M17" s="115"/>
      <c r="N17" s="115"/>
      <c r="O17" s="115"/>
      <c r="P17" s="115"/>
      <c r="Q17" s="115"/>
      <c r="R17" s="121"/>
      <c r="S17" s="107"/>
    </row>
    <row r="18" spans="1:19" ht="16.5" customHeight="1" thickBot="1">
      <c r="A18" s="108" t="s">
        <v>6</v>
      </c>
      <c r="B18" s="108">
        <v>209</v>
      </c>
      <c r="C18" s="13" t="s">
        <v>3</v>
      </c>
      <c r="D18" s="110">
        <v>278.3</v>
      </c>
      <c r="E18" s="16">
        <f>'1-2 HABANA-SANTIAGO-HABANA'!E16</f>
        <v>48</v>
      </c>
      <c r="F18" s="18">
        <v>38</v>
      </c>
      <c r="G18" s="16">
        <v>30</v>
      </c>
      <c r="H18" s="19">
        <v>17</v>
      </c>
      <c r="I18" s="112" t="s">
        <v>13</v>
      </c>
      <c r="J18" s="114">
        <f>SUM(D20-D18)</f>
        <v>70.09999999999997</v>
      </c>
      <c r="K18" s="114">
        <f>SUM(D22-D18)</f>
        <v>148.3</v>
      </c>
      <c r="L18" s="114">
        <f>SUM(D24-D18)</f>
        <v>214.39999999999998</v>
      </c>
      <c r="M18" s="114">
        <f>SUM(D26-D18)</f>
        <v>250.09999999999997</v>
      </c>
      <c r="N18" s="114">
        <f>D28-D18</f>
        <v>365.2</v>
      </c>
      <c r="O18" s="114">
        <f>D30-D18</f>
        <v>404.09999999999997</v>
      </c>
      <c r="P18" s="114">
        <f>D32-D18</f>
        <v>437.49999999999994</v>
      </c>
      <c r="Q18" s="114">
        <f>D34-D18</f>
        <v>455.7</v>
      </c>
      <c r="R18" s="119">
        <f>Q18+D18</f>
        <v>734</v>
      </c>
      <c r="S18" s="106" t="s">
        <v>52</v>
      </c>
    </row>
    <row r="19" spans="1:19" ht="16.5" customHeight="1" thickBot="1">
      <c r="A19" s="109"/>
      <c r="B19" s="109"/>
      <c r="C19" s="14" t="s">
        <v>4</v>
      </c>
      <c r="D19" s="111"/>
      <c r="E19" s="17">
        <v>24</v>
      </c>
      <c r="F19" s="17">
        <v>19</v>
      </c>
      <c r="G19" s="17">
        <v>15</v>
      </c>
      <c r="H19" s="17">
        <v>8</v>
      </c>
      <c r="I19" s="113"/>
      <c r="J19" s="115"/>
      <c r="K19" s="115"/>
      <c r="L19" s="115"/>
      <c r="M19" s="115"/>
      <c r="N19" s="115"/>
      <c r="O19" s="115"/>
      <c r="P19" s="115"/>
      <c r="Q19" s="115"/>
      <c r="R19" s="121"/>
      <c r="S19" s="107"/>
    </row>
    <row r="20" spans="1:19" ht="16.5" customHeight="1" thickBot="1">
      <c r="A20" s="108" t="s">
        <v>5</v>
      </c>
      <c r="B20" s="108">
        <v>411</v>
      </c>
      <c r="C20" s="13" t="s">
        <v>3</v>
      </c>
      <c r="D20" s="110">
        <v>348.4</v>
      </c>
      <c r="E20" s="18">
        <v>56</v>
      </c>
      <c r="F20" s="18">
        <v>49</v>
      </c>
      <c r="G20" s="18">
        <v>41</v>
      </c>
      <c r="H20" s="18">
        <v>29</v>
      </c>
      <c r="I20" s="18">
        <v>12</v>
      </c>
      <c r="J20" s="112" t="s">
        <v>14</v>
      </c>
      <c r="K20" s="114">
        <f>SUM(D22-D20)</f>
        <v>78.20000000000005</v>
      </c>
      <c r="L20" s="114">
        <f>SUM(D24-D20)</f>
        <v>144.3</v>
      </c>
      <c r="M20" s="114">
        <f>SUM(D26-D20)</f>
        <v>180</v>
      </c>
      <c r="N20" s="114">
        <f>D28-D20</f>
        <v>295.1</v>
      </c>
      <c r="O20" s="114">
        <f>D30-D20</f>
        <v>334</v>
      </c>
      <c r="P20" s="114">
        <f>D32-D20</f>
        <v>367.4</v>
      </c>
      <c r="Q20" s="114">
        <f>D34-D20</f>
        <v>385.6</v>
      </c>
      <c r="R20" s="119">
        <f>Q20+D20</f>
        <v>734</v>
      </c>
      <c r="S20" s="106" t="s">
        <v>52</v>
      </c>
    </row>
    <row r="21" spans="1:19" ht="16.5" customHeight="1" thickBot="1">
      <c r="A21" s="109"/>
      <c r="B21" s="109"/>
      <c r="C21" s="14" t="s">
        <v>4</v>
      </c>
      <c r="D21" s="111"/>
      <c r="E21" s="17">
        <v>28</v>
      </c>
      <c r="F21" s="17">
        <v>24</v>
      </c>
      <c r="G21" s="17">
        <v>20</v>
      </c>
      <c r="H21" s="17">
        <v>14</v>
      </c>
      <c r="I21" s="17">
        <v>6</v>
      </c>
      <c r="J21" s="113"/>
      <c r="K21" s="115"/>
      <c r="L21" s="115"/>
      <c r="M21" s="115"/>
      <c r="N21" s="115"/>
      <c r="O21" s="115"/>
      <c r="P21" s="115"/>
      <c r="Q21" s="115"/>
      <c r="R21" s="121"/>
      <c r="S21" s="107"/>
    </row>
    <row r="22" spans="1:19" ht="16.5" customHeight="1" thickBot="1">
      <c r="A22" s="108" t="s">
        <v>7</v>
      </c>
      <c r="B22" s="108">
        <v>217</v>
      </c>
      <c r="C22" s="13" t="s">
        <v>3</v>
      </c>
      <c r="D22" s="110">
        <v>426.6</v>
      </c>
      <c r="E22" s="19">
        <f>'1-2 HABANA-SANTIAGO-HABANA'!E20</f>
        <v>66</v>
      </c>
      <c r="F22" s="18">
        <v>61</v>
      </c>
      <c r="G22" s="19">
        <v>54</v>
      </c>
      <c r="H22" s="19">
        <v>41</v>
      </c>
      <c r="I22" s="19">
        <v>24</v>
      </c>
      <c r="J22" s="19">
        <v>13</v>
      </c>
      <c r="K22" s="112" t="s">
        <v>15</v>
      </c>
      <c r="L22" s="114">
        <f>SUM(D24-D22)</f>
        <v>66.09999999999997</v>
      </c>
      <c r="M22" s="114">
        <f>SUM(D26-D22)</f>
        <v>101.79999999999995</v>
      </c>
      <c r="N22" s="114">
        <f>D28-D22</f>
        <v>216.89999999999998</v>
      </c>
      <c r="O22" s="114">
        <f>D30-D22</f>
        <v>255.79999999999995</v>
      </c>
      <c r="P22" s="114">
        <f>D32-D22</f>
        <v>289.19999999999993</v>
      </c>
      <c r="Q22" s="114">
        <f>D34-D22</f>
        <v>307.4</v>
      </c>
      <c r="R22" s="119">
        <f>Q22+D22</f>
        <v>734</v>
      </c>
      <c r="S22" s="106" t="s">
        <v>52</v>
      </c>
    </row>
    <row r="23" spans="1:19" ht="16.5" customHeight="1" thickBot="1">
      <c r="A23" s="109"/>
      <c r="B23" s="109"/>
      <c r="C23" s="14" t="s">
        <v>4</v>
      </c>
      <c r="D23" s="111"/>
      <c r="E23" s="17">
        <v>33</v>
      </c>
      <c r="F23" s="17">
        <v>30</v>
      </c>
      <c r="G23" s="17">
        <v>27</v>
      </c>
      <c r="H23" s="17">
        <v>20</v>
      </c>
      <c r="I23" s="17">
        <v>12</v>
      </c>
      <c r="J23" s="17">
        <v>6</v>
      </c>
      <c r="K23" s="113"/>
      <c r="L23" s="115"/>
      <c r="M23" s="115"/>
      <c r="N23" s="115"/>
      <c r="O23" s="115"/>
      <c r="P23" s="115"/>
      <c r="Q23" s="115"/>
      <c r="R23" s="121"/>
      <c r="S23" s="107"/>
    </row>
    <row r="24" spans="1:19" ht="16.5" customHeight="1" thickBot="1">
      <c r="A24" s="108" t="s">
        <v>41</v>
      </c>
      <c r="B24" s="108">
        <v>411</v>
      </c>
      <c r="C24" s="13" t="s">
        <v>3</v>
      </c>
      <c r="D24" s="110">
        <v>492.7</v>
      </c>
      <c r="E24" s="16">
        <v>79</v>
      </c>
      <c r="F24" s="18">
        <v>72</v>
      </c>
      <c r="G24" s="19">
        <v>65</v>
      </c>
      <c r="H24" s="19">
        <v>52</v>
      </c>
      <c r="I24" s="19">
        <v>34</v>
      </c>
      <c r="J24" s="19">
        <v>23</v>
      </c>
      <c r="K24" s="19">
        <v>12</v>
      </c>
      <c r="L24" s="112" t="s">
        <v>44</v>
      </c>
      <c r="M24" s="114">
        <f>SUM(D26-D24)</f>
        <v>35.69999999999999</v>
      </c>
      <c r="N24" s="114">
        <f>D28-D24</f>
        <v>150.8</v>
      </c>
      <c r="O24" s="114">
        <f>D30-D24</f>
        <v>189.7</v>
      </c>
      <c r="P24" s="114">
        <f>D32-D24</f>
        <v>223.09999999999997</v>
      </c>
      <c r="Q24" s="114">
        <f>D34-D24</f>
        <v>241.3</v>
      </c>
      <c r="R24" s="119">
        <f>Q24+D24</f>
        <v>734</v>
      </c>
      <c r="S24" s="106" t="s">
        <v>52</v>
      </c>
    </row>
    <row r="25" spans="1:19" ht="16.5" customHeight="1" thickBot="1">
      <c r="A25" s="109"/>
      <c r="B25" s="109"/>
      <c r="C25" s="14" t="s">
        <v>4</v>
      </c>
      <c r="D25" s="111"/>
      <c r="E25" s="17">
        <v>39</v>
      </c>
      <c r="F25" s="17">
        <f aca="true" t="shared" si="0" ref="F25:K25">F24/2</f>
        <v>36</v>
      </c>
      <c r="G25" s="17">
        <v>32</v>
      </c>
      <c r="H25" s="17">
        <f t="shared" si="0"/>
        <v>26</v>
      </c>
      <c r="I25" s="17">
        <f t="shared" si="0"/>
        <v>17</v>
      </c>
      <c r="J25" s="17">
        <v>11</v>
      </c>
      <c r="K25" s="17">
        <f t="shared" si="0"/>
        <v>6</v>
      </c>
      <c r="L25" s="113"/>
      <c r="M25" s="115"/>
      <c r="N25" s="115"/>
      <c r="O25" s="115"/>
      <c r="P25" s="115"/>
      <c r="Q25" s="115"/>
      <c r="R25" s="121"/>
      <c r="S25" s="107"/>
    </row>
    <row r="26" spans="1:19" ht="16.5" customHeight="1" thickBot="1">
      <c r="A26" s="108" t="s">
        <v>8</v>
      </c>
      <c r="B26" s="108">
        <v>417</v>
      </c>
      <c r="C26" s="13" t="s">
        <v>3</v>
      </c>
      <c r="D26" s="110">
        <v>528.4</v>
      </c>
      <c r="E26" s="19">
        <v>84</v>
      </c>
      <c r="F26" s="18">
        <v>78</v>
      </c>
      <c r="G26" s="19">
        <v>70</v>
      </c>
      <c r="H26" s="19">
        <v>57</v>
      </c>
      <c r="I26" s="19">
        <v>40</v>
      </c>
      <c r="J26" s="19">
        <v>29</v>
      </c>
      <c r="K26" s="19">
        <v>16</v>
      </c>
      <c r="L26" s="19">
        <v>12</v>
      </c>
      <c r="M26" s="112" t="s">
        <v>16</v>
      </c>
      <c r="N26" s="114">
        <f>D28-D26</f>
        <v>115.10000000000002</v>
      </c>
      <c r="O26" s="114">
        <f>D30-D26</f>
        <v>154</v>
      </c>
      <c r="P26" s="114">
        <f>D32-D26</f>
        <v>187.39999999999998</v>
      </c>
      <c r="Q26" s="114">
        <f>D34-D26</f>
        <v>205.60000000000002</v>
      </c>
      <c r="R26" s="119">
        <f>Q26+D26</f>
        <v>734</v>
      </c>
      <c r="S26" s="106" t="s">
        <v>52</v>
      </c>
    </row>
    <row r="27" spans="1:19" ht="16.5" customHeight="1" thickBot="1">
      <c r="A27" s="109"/>
      <c r="B27" s="109"/>
      <c r="C27" s="14" t="s">
        <v>4</v>
      </c>
      <c r="D27" s="111"/>
      <c r="E27" s="17">
        <v>42</v>
      </c>
      <c r="F27" s="17">
        <v>39</v>
      </c>
      <c r="G27" s="17">
        <v>35</v>
      </c>
      <c r="H27" s="17">
        <v>28</v>
      </c>
      <c r="I27" s="17">
        <v>20</v>
      </c>
      <c r="J27" s="17">
        <v>14</v>
      </c>
      <c r="K27" s="17">
        <v>8</v>
      </c>
      <c r="L27" s="17">
        <v>6</v>
      </c>
      <c r="M27" s="113"/>
      <c r="N27" s="115"/>
      <c r="O27" s="115"/>
      <c r="P27" s="115"/>
      <c r="Q27" s="115"/>
      <c r="R27" s="121"/>
      <c r="S27" s="107"/>
    </row>
    <row r="28" spans="1:19" ht="16.5" customHeight="1" thickBot="1">
      <c r="A28" s="108" t="s">
        <v>9</v>
      </c>
      <c r="B28" s="108">
        <v>428</v>
      </c>
      <c r="C28" s="13" t="s">
        <v>3</v>
      </c>
      <c r="D28" s="110">
        <v>643.5</v>
      </c>
      <c r="E28" s="19">
        <f>'1-2 HABANA-SANTIAGO-HABANA'!E24</f>
        <v>105</v>
      </c>
      <c r="F28" s="18">
        <v>96</v>
      </c>
      <c r="G28" s="19">
        <v>89</v>
      </c>
      <c r="H28" s="19">
        <v>76</v>
      </c>
      <c r="I28" s="19">
        <v>58</v>
      </c>
      <c r="J28" s="19">
        <v>47</v>
      </c>
      <c r="K28" s="19">
        <v>35</v>
      </c>
      <c r="L28" s="19">
        <v>24</v>
      </c>
      <c r="M28" s="19">
        <v>18</v>
      </c>
      <c r="N28" s="112" t="s">
        <v>17</v>
      </c>
      <c r="O28" s="114">
        <f>D30-D28</f>
        <v>38.89999999999998</v>
      </c>
      <c r="P28" s="114">
        <f>D32-D28</f>
        <v>72.29999999999995</v>
      </c>
      <c r="Q28" s="114">
        <f>D34-D28</f>
        <v>90.5</v>
      </c>
      <c r="R28" s="119">
        <f>Q28+D28</f>
        <v>734</v>
      </c>
      <c r="S28" s="106" t="s">
        <v>52</v>
      </c>
    </row>
    <row r="29" spans="1:19" ht="16.5" customHeight="1" thickBot="1">
      <c r="A29" s="109"/>
      <c r="B29" s="109"/>
      <c r="C29" s="14" t="s">
        <v>4</v>
      </c>
      <c r="D29" s="111"/>
      <c r="E29" s="17">
        <v>52</v>
      </c>
      <c r="F29" s="17">
        <v>48</v>
      </c>
      <c r="G29" s="17">
        <v>44</v>
      </c>
      <c r="H29" s="17">
        <f>H28/2</f>
        <v>38</v>
      </c>
      <c r="I29" s="17">
        <v>29</v>
      </c>
      <c r="J29" s="17">
        <v>23</v>
      </c>
      <c r="K29" s="17">
        <v>17</v>
      </c>
      <c r="L29" s="17">
        <v>12</v>
      </c>
      <c r="M29" s="17">
        <v>9</v>
      </c>
      <c r="N29" s="113"/>
      <c r="O29" s="115"/>
      <c r="P29" s="115"/>
      <c r="Q29" s="115"/>
      <c r="R29" s="121"/>
      <c r="S29" s="107"/>
    </row>
    <row r="30" spans="1:19" ht="16.5" customHeight="1" thickBot="1">
      <c r="A30" s="108" t="s">
        <v>67</v>
      </c>
      <c r="B30" s="108">
        <v>602</v>
      </c>
      <c r="C30" s="13" t="s">
        <v>3</v>
      </c>
      <c r="D30" s="110">
        <v>682.4</v>
      </c>
      <c r="E30" s="16">
        <v>109</v>
      </c>
      <c r="F30" s="18">
        <v>107</v>
      </c>
      <c r="G30" s="19">
        <v>95</v>
      </c>
      <c r="H30" s="19">
        <v>82</v>
      </c>
      <c r="I30" s="19">
        <v>65</v>
      </c>
      <c r="J30" s="19">
        <v>53</v>
      </c>
      <c r="K30" s="19">
        <v>41</v>
      </c>
      <c r="L30" s="19">
        <v>30</v>
      </c>
      <c r="M30" s="19">
        <v>25</v>
      </c>
      <c r="N30" s="19">
        <v>12</v>
      </c>
      <c r="O30" s="112" t="s">
        <v>67</v>
      </c>
      <c r="P30" s="114">
        <f>D32-D30</f>
        <v>33.39999999999998</v>
      </c>
      <c r="Q30" s="114">
        <f>D34-D30</f>
        <v>51.60000000000002</v>
      </c>
      <c r="R30" s="119">
        <f>Q30+D30</f>
        <v>734</v>
      </c>
      <c r="S30" s="106" t="s">
        <v>52</v>
      </c>
    </row>
    <row r="31" spans="1:19" ht="16.5" customHeight="1" thickBot="1">
      <c r="A31" s="109"/>
      <c r="B31" s="109"/>
      <c r="C31" s="14" t="s">
        <v>4</v>
      </c>
      <c r="D31" s="111"/>
      <c r="E31" s="17">
        <v>54</v>
      </c>
      <c r="F31" s="17">
        <v>53</v>
      </c>
      <c r="G31" s="17">
        <v>47</v>
      </c>
      <c r="H31" s="17">
        <f>H30/2</f>
        <v>41</v>
      </c>
      <c r="I31" s="17">
        <v>32</v>
      </c>
      <c r="J31" s="17">
        <v>26</v>
      </c>
      <c r="K31" s="17">
        <v>20</v>
      </c>
      <c r="L31" s="17">
        <f>L30/2</f>
        <v>15</v>
      </c>
      <c r="M31" s="17">
        <v>12</v>
      </c>
      <c r="N31" s="17">
        <f>N30/2</f>
        <v>6</v>
      </c>
      <c r="O31" s="113"/>
      <c r="P31" s="115"/>
      <c r="Q31" s="115"/>
      <c r="R31" s="121"/>
      <c r="S31" s="107"/>
    </row>
    <row r="32" spans="1:19" ht="16.5" customHeight="1" thickBot="1">
      <c r="A32" s="108" t="s">
        <v>10</v>
      </c>
      <c r="B32" s="108">
        <v>608</v>
      </c>
      <c r="C32" s="13" t="s">
        <v>3</v>
      </c>
      <c r="D32" s="110">
        <v>715.8</v>
      </c>
      <c r="E32" s="16">
        <v>112</v>
      </c>
      <c r="F32" s="18">
        <v>108</v>
      </c>
      <c r="G32" s="19">
        <v>100</v>
      </c>
      <c r="H32" s="19">
        <v>87</v>
      </c>
      <c r="I32" s="19">
        <f>P18*H6</f>
        <v>69.99999999999999</v>
      </c>
      <c r="J32" s="19">
        <v>59</v>
      </c>
      <c r="K32" s="19">
        <v>46</v>
      </c>
      <c r="L32" s="19">
        <v>36</v>
      </c>
      <c r="M32" s="19">
        <v>30</v>
      </c>
      <c r="N32" s="19">
        <v>12</v>
      </c>
      <c r="O32" s="19">
        <v>12</v>
      </c>
      <c r="P32" s="112" t="s">
        <v>18</v>
      </c>
      <c r="Q32" s="114">
        <f>D34-D32</f>
        <v>18.200000000000045</v>
      </c>
      <c r="R32" s="119">
        <f>Q32+D32</f>
        <v>734</v>
      </c>
      <c r="S32" s="106" t="s">
        <v>52</v>
      </c>
    </row>
    <row r="33" spans="1:19" ht="16.5" customHeight="1" thickBot="1">
      <c r="A33" s="109"/>
      <c r="B33" s="109"/>
      <c r="C33" s="14" t="s">
        <v>4</v>
      </c>
      <c r="D33" s="111"/>
      <c r="E33" s="17">
        <f>E32/2</f>
        <v>56</v>
      </c>
      <c r="F33" s="17">
        <f aca="true" t="shared" si="1" ref="F33:O33">F32/2</f>
        <v>54</v>
      </c>
      <c r="G33" s="17">
        <f t="shared" si="1"/>
        <v>50</v>
      </c>
      <c r="H33" s="17">
        <v>43</v>
      </c>
      <c r="I33" s="17">
        <f t="shared" si="1"/>
        <v>34.99999999999999</v>
      </c>
      <c r="J33" s="17">
        <v>29</v>
      </c>
      <c r="K33" s="17">
        <f t="shared" si="1"/>
        <v>23</v>
      </c>
      <c r="L33" s="17">
        <f t="shared" si="1"/>
        <v>18</v>
      </c>
      <c r="M33" s="17">
        <f t="shared" si="1"/>
        <v>15</v>
      </c>
      <c r="N33" s="17">
        <f t="shared" si="1"/>
        <v>6</v>
      </c>
      <c r="O33" s="17">
        <f t="shared" si="1"/>
        <v>6</v>
      </c>
      <c r="P33" s="113"/>
      <c r="Q33" s="115"/>
      <c r="R33" s="121"/>
      <c r="S33" s="107"/>
    </row>
    <row r="34" spans="1:17" ht="16.5" customHeight="1" thickBot="1">
      <c r="A34" s="108" t="s">
        <v>49</v>
      </c>
      <c r="B34" s="108">
        <v>625</v>
      </c>
      <c r="C34" s="13" t="s">
        <v>3</v>
      </c>
      <c r="D34" s="110">
        <v>734</v>
      </c>
      <c r="E34" s="16">
        <v>114</v>
      </c>
      <c r="F34" s="19">
        <v>111</v>
      </c>
      <c r="G34" s="19">
        <v>103</v>
      </c>
      <c r="H34" s="19">
        <v>90</v>
      </c>
      <c r="I34" s="19">
        <v>73</v>
      </c>
      <c r="J34" s="19">
        <v>62</v>
      </c>
      <c r="K34" s="19">
        <v>49</v>
      </c>
      <c r="L34" s="19">
        <v>39</v>
      </c>
      <c r="M34" s="19">
        <v>33</v>
      </c>
      <c r="N34" s="19">
        <v>14</v>
      </c>
      <c r="O34" s="19">
        <v>12</v>
      </c>
      <c r="P34" s="19">
        <v>12</v>
      </c>
      <c r="Q34" s="112" t="s">
        <v>50</v>
      </c>
    </row>
    <row r="35" spans="1:17" ht="16.5" customHeight="1" thickBot="1">
      <c r="A35" s="109"/>
      <c r="B35" s="109"/>
      <c r="C35" s="15" t="s">
        <v>4</v>
      </c>
      <c r="D35" s="111"/>
      <c r="E35" s="17">
        <f>E34/2</f>
        <v>57</v>
      </c>
      <c r="F35" s="17">
        <v>55</v>
      </c>
      <c r="G35" s="17">
        <v>51</v>
      </c>
      <c r="H35" s="17">
        <f aca="true" t="shared" si="2" ref="H35:P35">H34/2</f>
        <v>45</v>
      </c>
      <c r="I35" s="17">
        <v>36</v>
      </c>
      <c r="J35" s="17">
        <f t="shared" si="2"/>
        <v>31</v>
      </c>
      <c r="K35" s="17">
        <v>24</v>
      </c>
      <c r="L35" s="17">
        <v>19</v>
      </c>
      <c r="M35" s="17">
        <v>16</v>
      </c>
      <c r="N35" s="17">
        <f t="shared" si="2"/>
        <v>7</v>
      </c>
      <c r="O35" s="17">
        <f t="shared" si="2"/>
        <v>6</v>
      </c>
      <c r="P35" s="17">
        <f t="shared" si="2"/>
        <v>6</v>
      </c>
      <c r="Q35" s="113"/>
    </row>
    <row r="36" spans="1:15" ht="12.75">
      <c r="A36" s="4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13.5" thickBot="1"/>
    <row r="38" spans="1:17" ht="29.25" thickBot="1">
      <c r="A38" s="146" t="s">
        <v>77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0"/>
    </row>
    <row r="39" spans="1:17" ht="16.5" customHeight="1">
      <c r="A39" s="21"/>
      <c r="B39" s="130" t="s">
        <v>46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</row>
    <row r="40" spans="1:17" ht="16.5" customHeight="1">
      <c r="A40" s="22"/>
      <c r="B40" s="133" t="s">
        <v>22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7" ht="16.5" customHeight="1" thickBot="1">
      <c r="A41" s="22"/>
      <c r="B41" s="133" t="s">
        <v>68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</row>
    <row r="42" spans="1:17" ht="16.5" customHeight="1" thickBot="1">
      <c r="A42" s="22"/>
      <c r="B42" s="7"/>
      <c r="C42" s="8"/>
      <c r="D42" s="8"/>
      <c r="E42" s="8"/>
      <c r="F42" s="8"/>
      <c r="G42" s="8"/>
      <c r="H42" s="136" t="s">
        <v>79</v>
      </c>
      <c r="I42" s="137"/>
      <c r="J42" s="137"/>
      <c r="K42" s="138"/>
      <c r="L42" s="8"/>
      <c r="M42" s="8"/>
      <c r="N42" s="8"/>
      <c r="O42" s="8"/>
      <c r="P42" s="8"/>
      <c r="Q42" s="9"/>
    </row>
    <row r="43" spans="1:17" ht="16.5" customHeight="1" thickBot="1">
      <c r="A43" s="22"/>
      <c r="B43" s="10"/>
      <c r="C43" s="11"/>
      <c r="D43" s="11"/>
      <c r="E43" s="11"/>
      <c r="F43" s="11"/>
      <c r="G43" s="11"/>
      <c r="H43" s="139">
        <v>0.13</v>
      </c>
      <c r="I43" s="140"/>
      <c r="J43" s="140"/>
      <c r="K43" s="141"/>
      <c r="L43" s="11"/>
      <c r="M43" s="11"/>
      <c r="N43" s="11"/>
      <c r="O43" s="11"/>
      <c r="P43" s="11"/>
      <c r="Q43" s="12"/>
    </row>
    <row r="44" spans="1:17" ht="16.5" customHeight="1" thickBot="1">
      <c r="A44" s="142" t="s">
        <v>0</v>
      </c>
      <c r="B44" s="143"/>
      <c r="C44" s="144" t="s">
        <v>1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3"/>
    </row>
    <row r="45" spans="1:17" ht="16.5" customHeight="1">
      <c r="A45" s="112" t="s">
        <v>47</v>
      </c>
      <c r="B45" s="112" t="s">
        <v>48</v>
      </c>
      <c r="C45" s="112" t="s">
        <v>40</v>
      </c>
      <c r="D45" s="112" t="s">
        <v>45</v>
      </c>
      <c r="E45" s="112" t="s">
        <v>59</v>
      </c>
      <c r="F45" s="112" t="s">
        <v>35</v>
      </c>
      <c r="G45" s="112" t="s">
        <v>20</v>
      </c>
      <c r="H45" s="112" t="s">
        <v>43</v>
      </c>
      <c r="I45" s="112" t="s">
        <v>13</v>
      </c>
      <c r="J45" s="112" t="s">
        <v>14</v>
      </c>
      <c r="K45" s="112" t="s">
        <v>15</v>
      </c>
      <c r="L45" s="112" t="s">
        <v>44</v>
      </c>
      <c r="M45" s="112" t="s">
        <v>16</v>
      </c>
      <c r="N45" s="112" t="s">
        <v>17</v>
      </c>
      <c r="O45" s="112" t="s">
        <v>67</v>
      </c>
      <c r="P45" s="112" t="s">
        <v>18</v>
      </c>
      <c r="Q45" s="112" t="s">
        <v>50</v>
      </c>
    </row>
    <row r="46" spans="1:17" ht="16.5" customHeight="1" thickBo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9" ht="16.5" customHeight="1" thickBot="1">
      <c r="A47" s="108" t="s">
        <v>60</v>
      </c>
      <c r="B47" s="108">
        <v>1</v>
      </c>
      <c r="C47" s="13" t="s">
        <v>3</v>
      </c>
      <c r="D47" s="110">
        <v>0</v>
      </c>
      <c r="E47" s="112" t="s">
        <v>59</v>
      </c>
      <c r="F47" s="151" t="s">
        <v>71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60" t="s">
        <v>51</v>
      </c>
      <c r="S47" s="119"/>
    </row>
    <row r="48" spans="1:19" ht="16.5" customHeight="1" thickBot="1">
      <c r="A48" s="109"/>
      <c r="B48" s="109"/>
      <c r="C48" s="14" t="s">
        <v>4</v>
      </c>
      <c r="D48" s="111"/>
      <c r="E48" s="113"/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  <c r="R48" s="161"/>
      <c r="S48" s="121"/>
    </row>
    <row r="49" spans="1:19" ht="16.5" customHeight="1" thickBot="1">
      <c r="A49" s="108" t="s">
        <v>39</v>
      </c>
      <c r="B49" s="108">
        <v>4</v>
      </c>
      <c r="C49" s="13" t="s">
        <v>3</v>
      </c>
      <c r="D49" s="110">
        <v>43.1</v>
      </c>
      <c r="E49" s="16">
        <v>8</v>
      </c>
      <c r="F49" s="112" t="s">
        <v>35</v>
      </c>
      <c r="G49" s="114">
        <f>SUM(D51-D49)</f>
        <v>45.99999999999999</v>
      </c>
      <c r="H49" s="114">
        <f>SUM(D53-D49)</f>
        <v>126.70000000000002</v>
      </c>
      <c r="I49" s="114">
        <f>D55-D49</f>
        <v>235.20000000000002</v>
      </c>
      <c r="J49" s="114">
        <f>SUM(D57-D49)</f>
        <v>305.29999999999995</v>
      </c>
      <c r="K49" s="114">
        <f>SUM(D59-D49)</f>
        <v>383.5</v>
      </c>
      <c r="L49" s="114">
        <f>SUM(D61-D49)</f>
        <v>449.59999999999997</v>
      </c>
      <c r="M49" s="114">
        <f>SUM(D63-D49)</f>
        <v>485.29999999999995</v>
      </c>
      <c r="N49" s="114">
        <f>SUM(D65-D49)</f>
        <v>600.4</v>
      </c>
      <c r="O49" s="114">
        <f>D67-12</f>
        <v>670.4</v>
      </c>
      <c r="P49" s="114">
        <f>D69-D49</f>
        <v>672.6999999999999</v>
      </c>
      <c r="Q49" s="114">
        <f>D71-D49</f>
        <v>690.9</v>
      </c>
      <c r="R49" s="119">
        <f>Q49+D49</f>
        <v>734</v>
      </c>
      <c r="S49" s="106" t="s">
        <v>52</v>
      </c>
    </row>
    <row r="50" spans="1:19" ht="16.5" customHeight="1" thickBot="1">
      <c r="A50" s="109"/>
      <c r="B50" s="109"/>
      <c r="C50" s="14" t="s">
        <v>4</v>
      </c>
      <c r="D50" s="111"/>
      <c r="E50" s="17">
        <v>4</v>
      </c>
      <c r="F50" s="113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21"/>
      <c r="S50" s="107"/>
    </row>
    <row r="51" spans="1:19" ht="16.5" customHeight="1" thickBot="1">
      <c r="A51" s="108" t="s">
        <v>2</v>
      </c>
      <c r="B51" s="108">
        <v>8</v>
      </c>
      <c r="C51" s="13" t="s">
        <v>3</v>
      </c>
      <c r="D51" s="110">
        <v>89.1</v>
      </c>
      <c r="E51" s="16">
        <v>10</v>
      </c>
      <c r="F51" s="18">
        <v>8</v>
      </c>
      <c r="G51" s="112" t="s">
        <v>20</v>
      </c>
      <c r="H51" s="114">
        <f>SUM(D53-D51)</f>
        <v>80.70000000000002</v>
      </c>
      <c r="I51" s="114">
        <f>SUM(D55-D51)</f>
        <v>189.20000000000002</v>
      </c>
      <c r="J51" s="114">
        <f>SUM(D57-D51)</f>
        <v>259.29999999999995</v>
      </c>
      <c r="K51" s="114">
        <f>SUM(D59-D51)</f>
        <v>337.5</v>
      </c>
      <c r="L51" s="114">
        <f>SUM(D61-D51)</f>
        <v>403.6</v>
      </c>
      <c r="M51" s="114">
        <f>SUM(D63-D51)</f>
        <v>439.29999999999995</v>
      </c>
      <c r="N51" s="114">
        <f>SUM(D65-D51)</f>
        <v>554.4</v>
      </c>
      <c r="O51" s="114">
        <f>D67-D51</f>
        <v>593.3</v>
      </c>
      <c r="P51" s="114">
        <f>D69-D51</f>
        <v>626.6999999999999</v>
      </c>
      <c r="Q51" s="114">
        <f>D71-D51</f>
        <v>644.9</v>
      </c>
      <c r="R51" s="119">
        <f>Q51+D51</f>
        <v>734</v>
      </c>
      <c r="S51" s="106" t="s">
        <v>52</v>
      </c>
    </row>
    <row r="52" spans="1:19" ht="16.5" customHeight="1" thickBot="1">
      <c r="A52" s="109"/>
      <c r="B52" s="109"/>
      <c r="C52" s="14" t="s">
        <v>4</v>
      </c>
      <c r="D52" s="111"/>
      <c r="E52" s="17">
        <v>5</v>
      </c>
      <c r="F52" s="17">
        <v>4</v>
      </c>
      <c r="G52" s="113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21"/>
      <c r="S52" s="107"/>
    </row>
    <row r="53" spans="1:19" ht="16.5" customHeight="1" thickBot="1">
      <c r="A53" s="108" t="s">
        <v>42</v>
      </c>
      <c r="B53" s="108">
        <v>14</v>
      </c>
      <c r="C53" s="13" t="s">
        <v>3</v>
      </c>
      <c r="D53" s="110">
        <v>169.8</v>
      </c>
      <c r="E53" s="16">
        <v>22</v>
      </c>
      <c r="F53" s="18">
        <v>16</v>
      </c>
      <c r="G53" s="19">
        <v>10</v>
      </c>
      <c r="H53" s="112" t="s">
        <v>43</v>
      </c>
      <c r="I53" s="114">
        <f>SUM(D55-D53)</f>
        <v>108.5</v>
      </c>
      <c r="J53" s="114">
        <f>SUM(D57-D53)</f>
        <v>178.59999999999997</v>
      </c>
      <c r="K53" s="114">
        <f>SUM(D59-D53)</f>
        <v>256.8</v>
      </c>
      <c r="L53" s="114">
        <f>SUM(D61-D53)</f>
        <v>322.9</v>
      </c>
      <c r="M53" s="114">
        <f>SUM(D63-D53)</f>
        <v>358.59999999999997</v>
      </c>
      <c r="N53" s="114">
        <f>D65-D53</f>
        <v>473.7</v>
      </c>
      <c r="O53" s="114">
        <f>D67-D53</f>
        <v>512.5999999999999</v>
      </c>
      <c r="P53" s="114">
        <f>D69-D53</f>
        <v>546</v>
      </c>
      <c r="Q53" s="114">
        <f>D71-D53</f>
        <v>564.2</v>
      </c>
      <c r="R53" s="119">
        <f>Q53+D53</f>
        <v>734</v>
      </c>
      <c r="S53" s="106" t="s">
        <v>52</v>
      </c>
    </row>
    <row r="54" spans="1:19" ht="16.5" customHeight="1" thickBot="1">
      <c r="A54" s="109"/>
      <c r="B54" s="109"/>
      <c r="C54" s="14" t="s">
        <v>4</v>
      </c>
      <c r="D54" s="111"/>
      <c r="E54" s="17">
        <f>E53/2</f>
        <v>11</v>
      </c>
      <c r="F54" s="17">
        <f>F53/2</f>
        <v>8</v>
      </c>
      <c r="G54" s="17">
        <f>G53/2</f>
        <v>5</v>
      </c>
      <c r="H54" s="113"/>
      <c r="I54" s="115"/>
      <c r="J54" s="115"/>
      <c r="K54" s="115"/>
      <c r="L54" s="115"/>
      <c r="M54" s="115"/>
      <c r="N54" s="115"/>
      <c r="O54" s="115"/>
      <c r="P54" s="115"/>
      <c r="Q54" s="115"/>
      <c r="R54" s="121"/>
      <c r="S54" s="107"/>
    </row>
    <row r="55" spans="1:19" ht="16.5" customHeight="1" thickBot="1">
      <c r="A55" s="108" t="s">
        <v>6</v>
      </c>
      <c r="B55" s="108">
        <v>209</v>
      </c>
      <c r="C55" s="13" t="s">
        <v>3</v>
      </c>
      <c r="D55" s="110">
        <v>278.3</v>
      </c>
      <c r="E55" s="16">
        <v>30</v>
      </c>
      <c r="F55" s="18">
        <v>31</v>
      </c>
      <c r="G55" s="16">
        <v>25</v>
      </c>
      <c r="H55" s="19">
        <v>14</v>
      </c>
      <c r="I55" s="112" t="s">
        <v>13</v>
      </c>
      <c r="J55" s="114">
        <f>SUM(D57-D55)</f>
        <v>70.09999999999997</v>
      </c>
      <c r="K55" s="114">
        <f>SUM(D59-D55)</f>
        <v>148.3</v>
      </c>
      <c r="L55" s="114">
        <f>SUM(D61-D55)</f>
        <v>214.39999999999998</v>
      </c>
      <c r="M55" s="114">
        <f>SUM(D63-D55)</f>
        <v>250.09999999999997</v>
      </c>
      <c r="N55" s="114">
        <f>D65-D55</f>
        <v>365.2</v>
      </c>
      <c r="O55" s="114">
        <f>D67-D55</f>
        <v>404.09999999999997</v>
      </c>
      <c r="P55" s="114">
        <f>D69-D55</f>
        <v>437.49999999999994</v>
      </c>
      <c r="Q55" s="114">
        <f>D71-D55</f>
        <v>455.7</v>
      </c>
      <c r="R55" s="119">
        <f>Q55+D55</f>
        <v>734</v>
      </c>
      <c r="S55" s="106" t="s">
        <v>52</v>
      </c>
    </row>
    <row r="56" spans="1:19" ht="16.5" customHeight="1" thickBot="1">
      <c r="A56" s="109"/>
      <c r="B56" s="109"/>
      <c r="C56" s="14" t="s">
        <v>4</v>
      </c>
      <c r="D56" s="111"/>
      <c r="E56" s="17">
        <v>15</v>
      </c>
      <c r="F56" s="17">
        <v>14</v>
      </c>
      <c r="G56" s="17">
        <v>12</v>
      </c>
      <c r="H56" s="17">
        <f>H55/2</f>
        <v>7</v>
      </c>
      <c r="I56" s="113"/>
      <c r="J56" s="115"/>
      <c r="K56" s="115"/>
      <c r="L56" s="115"/>
      <c r="M56" s="115"/>
      <c r="N56" s="115"/>
      <c r="O56" s="115"/>
      <c r="P56" s="115"/>
      <c r="Q56" s="115"/>
      <c r="R56" s="121"/>
      <c r="S56" s="107"/>
    </row>
    <row r="57" spans="1:19" ht="16.5" customHeight="1" thickBot="1">
      <c r="A57" s="108" t="s">
        <v>5</v>
      </c>
      <c r="B57" s="108">
        <v>411</v>
      </c>
      <c r="C57" s="13" t="s">
        <v>3</v>
      </c>
      <c r="D57" s="110">
        <v>348.4</v>
      </c>
      <c r="E57" s="18">
        <v>38</v>
      </c>
      <c r="F57" s="18">
        <v>37</v>
      </c>
      <c r="G57" s="18">
        <v>34</v>
      </c>
      <c r="H57" s="18">
        <v>23</v>
      </c>
      <c r="I57" s="18">
        <v>9</v>
      </c>
      <c r="J57" s="112" t="s">
        <v>14</v>
      </c>
      <c r="K57" s="114">
        <f>SUM(D59-D57)</f>
        <v>78.20000000000005</v>
      </c>
      <c r="L57" s="114">
        <f>SUM(D61-D57)</f>
        <v>144.3</v>
      </c>
      <c r="M57" s="114">
        <f>SUM(D63-D57)</f>
        <v>180</v>
      </c>
      <c r="N57" s="114">
        <f>D65-D57</f>
        <v>295.1</v>
      </c>
      <c r="O57" s="114">
        <f>D67-D57</f>
        <v>334</v>
      </c>
      <c r="P57" s="114">
        <f>D69-D57</f>
        <v>367.4</v>
      </c>
      <c r="Q57" s="114">
        <f>D71-D57</f>
        <v>385.6</v>
      </c>
      <c r="R57" s="119">
        <f>Q57+D57</f>
        <v>734</v>
      </c>
      <c r="S57" s="106" t="s">
        <v>52</v>
      </c>
    </row>
    <row r="58" spans="1:19" ht="16.5" customHeight="1" thickBot="1">
      <c r="A58" s="109"/>
      <c r="B58" s="109"/>
      <c r="C58" s="14" t="s">
        <v>4</v>
      </c>
      <c r="D58" s="111"/>
      <c r="E58" s="17">
        <v>19</v>
      </c>
      <c r="F58" s="17">
        <v>18</v>
      </c>
      <c r="G58" s="17">
        <v>17</v>
      </c>
      <c r="H58" s="17">
        <v>11</v>
      </c>
      <c r="I58" s="17">
        <v>4</v>
      </c>
      <c r="J58" s="113"/>
      <c r="K58" s="115"/>
      <c r="L58" s="115"/>
      <c r="M58" s="115"/>
      <c r="N58" s="115"/>
      <c r="O58" s="115"/>
      <c r="P58" s="115"/>
      <c r="Q58" s="115"/>
      <c r="R58" s="121"/>
      <c r="S58" s="107"/>
    </row>
    <row r="59" spans="1:19" ht="16.5" customHeight="1" thickBot="1">
      <c r="A59" s="108" t="s">
        <v>7</v>
      </c>
      <c r="B59" s="108">
        <v>217</v>
      </c>
      <c r="C59" s="13" t="s">
        <v>3</v>
      </c>
      <c r="D59" s="110">
        <v>426.6</v>
      </c>
      <c r="E59" s="19">
        <v>45</v>
      </c>
      <c r="F59" s="18">
        <v>50</v>
      </c>
      <c r="G59" s="19">
        <v>44</v>
      </c>
      <c r="H59" s="19">
        <v>33</v>
      </c>
      <c r="I59" s="19">
        <v>19</v>
      </c>
      <c r="J59" s="19">
        <v>10</v>
      </c>
      <c r="K59" s="112" t="s">
        <v>15</v>
      </c>
      <c r="L59" s="114">
        <f>SUM(D61-D59)</f>
        <v>66.09999999999997</v>
      </c>
      <c r="M59" s="114">
        <f>SUM(D63-D59)</f>
        <v>101.79999999999995</v>
      </c>
      <c r="N59" s="114">
        <f>D65-D59</f>
        <v>216.89999999999998</v>
      </c>
      <c r="O59" s="114">
        <f>D67-D59</f>
        <v>255.79999999999995</v>
      </c>
      <c r="P59" s="114">
        <f>D69-D59</f>
        <v>289.19999999999993</v>
      </c>
      <c r="Q59" s="114">
        <f>D71-D59</f>
        <v>307.4</v>
      </c>
      <c r="R59" s="119">
        <f>Q59+D59</f>
        <v>734</v>
      </c>
      <c r="S59" s="106" t="s">
        <v>52</v>
      </c>
    </row>
    <row r="60" spans="1:19" ht="16.5" customHeight="1" thickBot="1">
      <c r="A60" s="109"/>
      <c r="B60" s="109"/>
      <c r="C60" s="14" t="s">
        <v>4</v>
      </c>
      <c r="D60" s="111"/>
      <c r="E60" s="17">
        <v>22</v>
      </c>
      <c r="F60" s="17">
        <v>25</v>
      </c>
      <c r="G60" s="17">
        <v>22</v>
      </c>
      <c r="H60" s="17">
        <v>16</v>
      </c>
      <c r="I60" s="17">
        <v>9</v>
      </c>
      <c r="J60" s="17">
        <v>5</v>
      </c>
      <c r="K60" s="113"/>
      <c r="L60" s="115"/>
      <c r="M60" s="115"/>
      <c r="N60" s="115"/>
      <c r="O60" s="115"/>
      <c r="P60" s="115"/>
      <c r="Q60" s="115"/>
      <c r="R60" s="121"/>
      <c r="S60" s="107"/>
    </row>
    <row r="61" spans="1:19" ht="16.5" customHeight="1" thickBot="1">
      <c r="A61" s="108" t="s">
        <v>41</v>
      </c>
      <c r="B61" s="108">
        <v>411</v>
      </c>
      <c r="C61" s="13" t="s">
        <v>3</v>
      </c>
      <c r="D61" s="110">
        <v>492.7</v>
      </c>
      <c r="E61" s="16">
        <v>54</v>
      </c>
      <c r="F61" s="18">
        <v>53</v>
      </c>
      <c r="G61" s="19">
        <v>48</v>
      </c>
      <c r="H61" s="19">
        <v>42</v>
      </c>
      <c r="I61" s="19">
        <v>28</v>
      </c>
      <c r="J61" s="19">
        <v>19</v>
      </c>
      <c r="K61" s="19">
        <v>9</v>
      </c>
      <c r="L61" s="112" t="s">
        <v>44</v>
      </c>
      <c r="M61" s="114">
        <f>SUM(D63-D61)</f>
        <v>35.69999999999999</v>
      </c>
      <c r="N61" s="114">
        <f>D65-D61</f>
        <v>150.8</v>
      </c>
      <c r="O61" s="114">
        <f>D67-D61</f>
        <v>189.7</v>
      </c>
      <c r="P61" s="114">
        <f>D69-D61</f>
        <v>223.09999999999997</v>
      </c>
      <c r="Q61" s="114">
        <f>D71-D61</f>
        <v>241.3</v>
      </c>
      <c r="R61" s="119">
        <f>Q61+D61</f>
        <v>734</v>
      </c>
      <c r="S61" s="106" t="s">
        <v>52</v>
      </c>
    </row>
    <row r="62" spans="1:19" ht="16.5" customHeight="1" thickBot="1">
      <c r="A62" s="109"/>
      <c r="B62" s="109"/>
      <c r="C62" s="14" t="s">
        <v>4</v>
      </c>
      <c r="D62" s="111"/>
      <c r="E62" s="17">
        <v>27</v>
      </c>
      <c r="F62" s="17">
        <v>26</v>
      </c>
      <c r="G62" s="17">
        <v>24</v>
      </c>
      <c r="H62" s="17">
        <f>H61/2</f>
        <v>21</v>
      </c>
      <c r="I62" s="17">
        <v>14</v>
      </c>
      <c r="J62" s="17">
        <v>9</v>
      </c>
      <c r="K62" s="17">
        <v>4</v>
      </c>
      <c r="L62" s="113"/>
      <c r="M62" s="115"/>
      <c r="N62" s="115"/>
      <c r="O62" s="115"/>
      <c r="P62" s="115"/>
      <c r="Q62" s="115"/>
      <c r="R62" s="121"/>
      <c r="S62" s="107"/>
    </row>
    <row r="63" spans="1:19" ht="16.5" customHeight="1" thickBot="1">
      <c r="A63" s="108" t="s">
        <v>8</v>
      </c>
      <c r="B63" s="108">
        <v>417</v>
      </c>
      <c r="C63" s="13" t="s">
        <v>3</v>
      </c>
      <c r="D63" s="110">
        <v>528.4</v>
      </c>
      <c r="E63" s="19">
        <v>60</v>
      </c>
      <c r="F63" s="18">
        <v>63</v>
      </c>
      <c r="G63" s="19">
        <v>57</v>
      </c>
      <c r="H63" s="19">
        <v>47</v>
      </c>
      <c r="I63" s="19">
        <v>33</v>
      </c>
      <c r="J63" s="19">
        <v>23</v>
      </c>
      <c r="K63" s="19">
        <v>13</v>
      </c>
      <c r="L63" s="19">
        <v>8</v>
      </c>
      <c r="M63" s="112" t="s">
        <v>16</v>
      </c>
      <c r="N63" s="114">
        <f>D65-D63</f>
        <v>115.10000000000002</v>
      </c>
      <c r="O63" s="114">
        <f>D67-D63</f>
        <v>154</v>
      </c>
      <c r="P63" s="114">
        <f>D69-D63</f>
        <v>187.39999999999998</v>
      </c>
      <c r="Q63" s="114">
        <f>D71-D63</f>
        <v>205.60000000000002</v>
      </c>
      <c r="R63" s="119">
        <f>Q63+D63</f>
        <v>734</v>
      </c>
      <c r="S63" s="106" t="s">
        <v>52</v>
      </c>
    </row>
    <row r="64" spans="1:19" ht="16.5" customHeight="1" thickBot="1">
      <c r="A64" s="109"/>
      <c r="B64" s="109"/>
      <c r="C64" s="14" t="s">
        <v>4</v>
      </c>
      <c r="D64" s="111"/>
      <c r="E64" s="17">
        <v>30</v>
      </c>
      <c r="F64" s="17">
        <v>31</v>
      </c>
      <c r="G64" s="17">
        <v>28</v>
      </c>
      <c r="H64" s="17">
        <v>23</v>
      </c>
      <c r="I64" s="17">
        <v>16</v>
      </c>
      <c r="J64" s="17">
        <v>11</v>
      </c>
      <c r="K64" s="17">
        <v>6</v>
      </c>
      <c r="L64" s="17">
        <v>4</v>
      </c>
      <c r="M64" s="113"/>
      <c r="N64" s="115"/>
      <c r="O64" s="115"/>
      <c r="P64" s="115"/>
      <c r="Q64" s="115"/>
      <c r="R64" s="121"/>
      <c r="S64" s="107"/>
    </row>
    <row r="65" spans="1:19" ht="16.5" customHeight="1" thickBot="1">
      <c r="A65" s="108" t="s">
        <v>9</v>
      </c>
      <c r="B65" s="108">
        <v>428</v>
      </c>
      <c r="C65" s="13" t="s">
        <v>3</v>
      </c>
      <c r="D65" s="110">
        <v>643.5</v>
      </c>
      <c r="E65" s="19">
        <f>'1-2 HABANA-SANTIAGO-HABANA'!E57</f>
        <v>70</v>
      </c>
      <c r="F65" s="18">
        <v>66</v>
      </c>
      <c r="G65" s="19">
        <v>61</v>
      </c>
      <c r="H65" s="19">
        <v>57</v>
      </c>
      <c r="I65" s="19">
        <v>47</v>
      </c>
      <c r="J65" s="19">
        <v>38</v>
      </c>
      <c r="K65" s="19">
        <v>28</v>
      </c>
      <c r="L65" s="19">
        <v>20</v>
      </c>
      <c r="M65" s="19">
        <v>15</v>
      </c>
      <c r="N65" s="112" t="s">
        <v>17</v>
      </c>
      <c r="O65" s="114">
        <f>D67-D65</f>
        <v>38.89999999999998</v>
      </c>
      <c r="P65" s="114">
        <f>D69-D65</f>
        <v>72.29999999999995</v>
      </c>
      <c r="Q65" s="114">
        <f>D71-D65</f>
        <v>90.5</v>
      </c>
      <c r="R65" s="119">
        <f>Q65+D65</f>
        <v>734</v>
      </c>
      <c r="S65" s="106" t="s">
        <v>52</v>
      </c>
    </row>
    <row r="66" spans="1:19" ht="16.5" customHeight="1" thickBot="1">
      <c r="A66" s="109"/>
      <c r="B66" s="109"/>
      <c r="C66" s="14" t="s">
        <v>4</v>
      </c>
      <c r="D66" s="111"/>
      <c r="E66" s="17">
        <f>E65/2</f>
        <v>35</v>
      </c>
      <c r="F66" s="17">
        <f aca="true" t="shared" si="3" ref="F66:L66">F65/2</f>
        <v>33</v>
      </c>
      <c r="G66" s="17">
        <v>30</v>
      </c>
      <c r="H66" s="17">
        <v>28</v>
      </c>
      <c r="I66" s="17">
        <v>23</v>
      </c>
      <c r="J66" s="17">
        <f t="shared" si="3"/>
        <v>19</v>
      </c>
      <c r="K66" s="17">
        <f t="shared" si="3"/>
        <v>14</v>
      </c>
      <c r="L66" s="17">
        <f t="shared" si="3"/>
        <v>10</v>
      </c>
      <c r="M66" s="17">
        <v>7</v>
      </c>
      <c r="N66" s="113"/>
      <c r="O66" s="115"/>
      <c r="P66" s="115"/>
      <c r="Q66" s="115"/>
      <c r="R66" s="121"/>
      <c r="S66" s="107"/>
    </row>
    <row r="67" spans="1:19" ht="16.5" customHeight="1" thickBot="1">
      <c r="A67" s="108" t="s">
        <v>67</v>
      </c>
      <c r="B67" s="108">
        <v>602</v>
      </c>
      <c r="C67" s="13" t="s">
        <v>3</v>
      </c>
      <c r="D67" s="110">
        <v>682.4</v>
      </c>
      <c r="E67" s="16">
        <v>75</v>
      </c>
      <c r="F67" s="18">
        <v>73</v>
      </c>
      <c r="G67" s="19">
        <v>65</v>
      </c>
      <c r="H67" s="19">
        <v>62</v>
      </c>
      <c r="I67" s="19">
        <v>53</v>
      </c>
      <c r="J67" s="19">
        <v>43</v>
      </c>
      <c r="K67" s="19">
        <v>33</v>
      </c>
      <c r="L67" s="19">
        <v>25</v>
      </c>
      <c r="M67" s="19">
        <v>20</v>
      </c>
      <c r="N67" s="19">
        <v>8</v>
      </c>
      <c r="O67" s="112" t="s">
        <v>67</v>
      </c>
      <c r="P67" s="114">
        <f>D69-D67</f>
        <v>33.39999999999998</v>
      </c>
      <c r="Q67" s="114">
        <f>D71-D67</f>
        <v>51.60000000000002</v>
      </c>
      <c r="R67" s="119">
        <f>Q67+D67</f>
        <v>734</v>
      </c>
      <c r="S67" s="106" t="s">
        <v>52</v>
      </c>
    </row>
    <row r="68" spans="1:19" ht="16.5" customHeight="1" thickBot="1">
      <c r="A68" s="109"/>
      <c r="B68" s="109"/>
      <c r="C68" s="14" t="s">
        <v>4</v>
      </c>
      <c r="D68" s="111"/>
      <c r="E68" s="17">
        <v>37</v>
      </c>
      <c r="F68" s="17">
        <v>36</v>
      </c>
      <c r="G68" s="17">
        <v>32</v>
      </c>
      <c r="H68" s="17">
        <f>H67/2</f>
        <v>31</v>
      </c>
      <c r="I68" s="17">
        <v>26</v>
      </c>
      <c r="J68" s="17">
        <v>21</v>
      </c>
      <c r="K68" s="17">
        <v>16</v>
      </c>
      <c r="L68" s="17">
        <v>12</v>
      </c>
      <c r="M68" s="17">
        <f>M67/2</f>
        <v>10</v>
      </c>
      <c r="N68" s="17">
        <f>N67/2</f>
        <v>4</v>
      </c>
      <c r="O68" s="113"/>
      <c r="P68" s="115"/>
      <c r="Q68" s="115"/>
      <c r="R68" s="121"/>
      <c r="S68" s="107"/>
    </row>
    <row r="69" spans="1:19" ht="16.5" customHeight="1" thickBot="1">
      <c r="A69" s="108" t="s">
        <v>10</v>
      </c>
      <c r="B69" s="108">
        <v>608</v>
      </c>
      <c r="C69" s="13" t="s">
        <v>3</v>
      </c>
      <c r="D69" s="110">
        <v>715.8</v>
      </c>
      <c r="E69" s="16">
        <v>78</v>
      </c>
      <c r="F69" s="18">
        <f>P49*0.11</f>
        <v>73.997</v>
      </c>
      <c r="G69" s="19">
        <v>69</v>
      </c>
      <c r="H69" s="19">
        <v>66</v>
      </c>
      <c r="I69" s="19">
        <v>57</v>
      </c>
      <c r="J69" s="19">
        <v>48</v>
      </c>
      <c r="K69" s="19">
        <v>38</v>
      </c>
      <c r="L69" s="19">
        <f>P61*H43</f>
        <v>29.002999999999997</v>
      </c>
      <c r="M69" s="19">
        <v>24</v>
      </c>
      <c r="N69" s="19">
        <v>9</v>
      </c>
      <c r="O69" s="19">
        <v>8</v>
      </c>
      <c r="P69" s="112" t="s">
        <v>18</v>
      </c>
      <c r="Q69" s="114">
        <f>D71-D69</f>
        <v>18.200000000000045</v>
      </c>
      <c r="R69" s="119">
        <f>Q69+D69</f>
        <v>734</v>
      </c>
      <c r="S69" s="106" t="s">
        <v>52</v>
      </c>
    </row>
    <row r="70" spans="1:19" ht="16.5" customHeight="1" thickBot="1">
      <c r="A70" s="109"/>
      <c r="B70" s="109"/>
      <c r="C70" s="14" t="s">
        <v>4</v>
      </c>
      <c r="D70" s="111"/>
      <c r="E70" s="17">
        <f>E69/2</f>
        <v>39</v>
      </c>
      <c r="F70" s="17">
        <f aca="true" t="shared" si="4" ref="F70:O70">F69/2</f>
        <v>36.9985</v>
      </c>
      <c r="G70" s="17">
        <v>34</v>
      </c>
      <c r="H70" s="17">
        <f t="shared" si="4"/>
        <v>33</v>
      </c>
      <c r="I70" s="17">
        <v>28</v>
      </c>
      <c r="J70" s="17">
        <f t="shared" si="4"/>
        <v>24</v>
      </c>
      <c r="K70" s="17">
        <f t="shared" si="4"/>
        <v>19</v>
      </c>
      <c r="L70" s="17">
        <v>14</v>
      </c>
      <c r="M70" s="17">
        <f t="shared" si="4"/>
        <v>12</v>
      </c>
      <c r="N70" s="17">
        <v>4</v>
      </c>
      <c r="O70" s="17">
        <f t="shared" si="4"/>
        <v>4</v>
      </c>
      <c r="P70" s="113"/>
      <c r="Q70" s="115"/>
      <c r="R70" s="121"/>
      <c r="S70" s="107"/>
    </row>
    <row r="71" spans="1:17" ht="16.5" customHeight="1" thickBot="1">
      <c r="A71" s="108" t="s">
        <v>49</v>
      </c>
      <c r="B71" s="108">
        <v>625</v>
      </c>
      <c r="C71" s="13" t="s">
        <v>3</v>
      </c>
      <c r="D71" s="110">
        <v>734</v>
      </c>
      <c r="E71" s="16">
        <v>80</v>
      </c>
      <c r="F71" s="19">
        <f>Q49*0.11</f>
        <v>75.999</v>
      </c>
      <c r="G71" s="19">
        <v>71</v>
      </c>
      <c r="H71" s="19">
        <v>68</v>
      </c>
      <c r="I71" s="19">
        <v>59</v>
      </c>
      <c r="J71" s="19">
        <v>50</v>
      </c>
      <c r="K71" s="19">
        <v>40</v>
      </c>
      <c r="L71" s="19">
        <v>31</v>
      </c>
      <c r="M71" s="19">
        <v>27</v>
      </c>
      <c r="N71" s="19">
        <v>12</v>
      </c>
      <c r="O71" s="19">
        <v>8</v>
      </c>
      <c r="P71" s="19">
        <v>8</v>
      </c>
      <c r="Q71" s="112" t="s">
        <v>50</v>
      </c>
    </row>
    <row r="72" spans="1:17" ht="16.5" customHeight="1" thickBot="1">
      <c r="A72" s="109"/>
      <c r="B72" s="109"/>
      <c r="C72" s="15" t="s">
        <v>4</v>
      </c>
      <c r="D72" s="111"/>
      <c r="E72" s="17">
        <f>E71/2</f>
        <v>40</v>
      </c>
      <c r="F72" s="17">
        <f aca="true" t="shared" si="5" ref="F72:P72">F71/2</f>
        <v>37.9995</v>
      </c>
      <c r="G72" s="17">
        <v>35</v>
      </c>
      <c r="H72" s="17">
        <f t="shared" si="5"/>
        <v>34</v>
      </c>
      <c r="I72" s="17">
        <v>29</v>
      </c>
      <c r="J72" s="17">
        <f t="shared" si="5"/>
        <v>25</v>
      </c>
      <c r="K72" s="17">
        <f t="shared" si="5"/>
        <v>20</v>
      </c>
      <c r="L72" s="17">
        <v>15</v>
      </c>
      <c r="M72" s="17">
        <v>13</v>
      </c>
      <c r="N72" s="17">
        <f t="shared" si="5"/>
        <v>6</v>
      </c>
      <c r="O72" s="17">
        <f t="shared" si="5"/>
        <v>4</v>
      </c>
      <c r="P72" s="17">
        <f t="shared" si="5"/>
        <v>4</v>
      </c>
      <c r="Q72" s="113"/>
    </row>
    <row r="74" ht="12.75">
      <c r="A74" s="4"/>
    </row>
    <row r="75" spans="1:8" ht="12.75">
      <c r="A75" s="4"/>
      <c r="F75" s="162"/>
      <c r="G75" s="162"/>
      <c r="H75" s="162"/>
    </row>
  </sheetData>
  <sheetProtection/>
  <mergeCells count="335">
    <mergeCell ref="O63:O64"/>
    <mergeCell ref="F75:H75"/>
    <mergeCell ref="S69:S70"/>
    <mergeCell ref="A1:Q1"/>
    <mergeCell ref="B2:Q2"/>
    <mergeCell ref="B3:Q3"/>
    <mergeCell ref="A71:A72"/>
    <mergeCell ref="B71:B72"/>
    <mergeCell ref="D71:D72"/>
    <mergeCell ref="Q71:Q72"/>
    <mergeCell ref="P65:P66"/>
    <mergeCell ref="Q65:Q66"/>
    <mergeCell ref="A69:A70"/>
    <mergeCell ref="B69:B70"/>
    <mergeCell ref="D69:D70"/>
    <mergeCell ref="P69:P70"/>
    <mergeCell ref="Q69:Q70"/>
    <mergeCell ref="R69:R70"/>
    <mergeCell ref="S65:S66"/>
    <mergeCell ref="A67:A68"/>
    <mergeCell ref="B67:B68"/>
    <mergeCell ref="D67:D68"/>
    <mergeCell ref="O67:O68"/>
    <mergeCell ref="P67:P68"/>
    <mergeCell ref="Q67:Q68"/>
    <mergeCell ref="R67:R68"/>
    <mergeCell ref="S67:S68"/>
    <mergeCell ref="P63:P64"/>
    <mergeCell ref="Q63:Q64"/>
    <mergeCell ref="R63:R64"/>
    <mergeCell ref="S63:S64"/>
    <mergeCell ref="A65:A66"/>
    <mergeCell ref="B65:B66"/>
    <mergeCell ref="D65:D66"/>
    <mergeCell ref="N65:N66"/>
    <mergeCell ref="O65:O66"/>
    <mergeCell ref="R65:R66"/>
    <mergeCell ref="O61:O62"/>
    <mergeCell ref="P61:P62"/>
    <mergeCell ref="Q61:Q62"/>
    <mergeCell ref="R61:R62"/>
    <mergeCell ref="S61:S62"/>
    <mergeCell ref="A63:A64"/>
    <mergeCell ref="B63:B64"/>
    <mergeCell ref="D63:D64"/>
    <mergeCell ref="M63:M64"/>
    <mergeCell ref="N63:N64"/>
    <mergeCell ref="P59:P60"/>
    <mergeCell ref="Q59:Q60"/>
    <mergeCell ref="R59:R60"/>
    <mergeCell ref="S59:S60"/>
    <mergeCell ref="A61:A62"/>
    <mergeCell ref="B61:B62"/>
    <mergeCell ref="D61:D62"/>
    <mergeCell ref="L61:L62"/>
    <mergeCell ref="M61:M62"/>
    <mergeCell ref="N61:N62"/>
    <mergeCell ref="R57:R58"/>
    <mergeCell ref="S57:S58"/>
    <mergeCell ref="A59:A60"/>
    <mergeCell ref="B59:B60"/>
    <mergeCell ref="D59:D60"/>
    <mergeCell ref="K59:K60"/>
    <mergeCell ref="L59:L60"/>
    <mergeCell ref="M59:M60"/>
    <mergeCell ref="N59:N60"/>
    <mergeCell ref="O59:O60"/>
    <mergeCell ref="L57:L58"/>
    <mergeCell ref="M57:M58"/>
    <mergeCell ref="N57:N58"/>
    <mergeCell ref="O57:O58"/>
    <mergeCell ref="P57:P58"/>
    <mergeCell ref="Q57:Q58"/>
    <mergeCell ref="O55:O56"/>
    <mergeCell ref="P55:P56"/>
    <mergeCell ref="Q55:Q56"/>
    <mergeCell ref="R55:R56"/>
    <mergeCell ref="S55:S56"/>
    <mergeCell ref="A57:A58"/>
    <mergeCell ref="B57:B58"/>
    <mergeCell ref="D57:D58"/>
    <mergeCell ref="J57:J58"/>
    <mergeCell ref="K57:K58"/>
    <mergeCell ref="S53:S54"/>
    <mergeCell ref="A55:A56"/>
    <mergeCell ref="B55:B56"/>
    <mergeCell ref="D55:D56"/>
    <mergeCell ref="I55:I56"/>
    <mergeCell ref="J55:J56"/>
    <mergeCell ref="K55:K56"/>
    <mergeCell ref="L55:L56"/>
    <mergeCell ref="M55:M56"/>
    <mergeCell ref="N55:N56"/>
    <mergeCell ref="M53:M54"/>
    <mergeCell ref="N53:N54"/>
    <mergeCell ref="O53:O54"/>
    <mergeCell ref="P53:P54"/>
    <mergeCell ref="Q53:Q54"/>
    <mergeCell ref="R53:R54"/>
    <mergeCell ref="R51:R52"/>
    <mergeCell ref="S51:S52"/>
    <mergeCell ref="A53:A54"/>
    <mergeCell ref="B53:B54"/>
    <mergeCell ref="D53:D54"/>
    <mergeCell ref="H53:H54"/>
    <mergeCell ref="I53:I54"/>
    <mergeCell ref="J53:J54"/>
    <mergeCell ref="K53:K54"/>
    <mergeCell ref="L53:L54"/>
    <mergeCell ref="L51:L52"/>
    <mergeCell ref="M51:M52"/>
    <mergeCell ref="N51:N52"/>
    <mergeCell ref="O51:O52"/>
    <mergeCell ref="P51:P52"/>
    <mergeCell ref="Q51:Q52"/>
    <mergeCell ref="R49:R50"/>
    <mergeCell ref="S49:S50"/>
    <mergeCell ref="A51:A52"/>
    <mergeCell ref="B51:B52"/>
    <mergeCell ref="D51:D52"/>
    <mergeCell ref="G51:G52"/>
    <mergeCell ref="H51:H52"/>
    <mergeCell ref="I51:I52"/>
    <mergeCell ref="J51:J52"/>
    <mergeCell ref="K51:K52"/>
    <mergeCell ref="L49:L50"/>
    <mergeCell ref="M49:M50"/>
    <mergeCell ref="N49:N50"/>
    <mergeCell ref="O49:O50"/>
    <mergeCell ref="P49:P50"/>
    <mergeCell ref="Q49:Q50"/>
    <mergeCell ref="R47:S48"/>
    <mergeCell ref="A49:A50"/>
    <mergeCell ref="B49:B50"/>
    <mergeCell ref="D49:D50"/>
    <mergeCell ref="F49:F50"/>
    <mergeCell ref="G49:G50"/>
    <mergeCell ref="H49:H50"/>
    <mergeCell ref="I49:I50"/>
    <mergeCell ref="J49:J50"/>
    <mergeCell ref="K49:K50"/>
    <mergeCell ref="O45:O46"/>
    <mergeCell ref="P45:P46"/>
    <mergeCell ref="Q45:Q46"/>
    <mergeCell ref="A47:A48"/>
    <mergeCell ref="B47:B48"/>
    <mergeCell ref="D47:D48"/>
    <mergeCell ref="E47:E48"/>
    <mergeCell ref="F47:Q48"/>
    <mergeCell ref="I45:I46"/>
    <mergeCell ref="J45:J46"/>
    <mergeCell ref="K45:K46"/>
    <mergeCell ref="L45:L46"/>
    <mergeCell ref="M45:M46"/>
    <mergeCell ref="N45:N46"/>
    <mergeCell ref="A44:B44"/>
    <mergeCell ref="C44:Q44"/>
    <mergeCell ref="A45:A46"/>
    <mergeCell ref="B45:B46"/>
    <mergeCell ref="C45:C46"/>
    <mergeCell ref="D45:D46"/>
    <mergeCell ref="P32:P33"/>
    <mergeCell ref="Q32:Q33"/>
    <mergeCell ref="E45:E46"/>
    <mergeCell ref="F45:F46"/>
    <mergeCell ref="G45:G46"/>
    <mergeCell ref="H45:H46"/>
    <mergeCell ref="A38:Q38"/>
    <mergeCell ref="B39:Q39"/>
    <mergeCell ref="B40:Q40"/>
    <mergeCell ref="B41:Q41"/>
    <mergeCell ref="R30:R31"/>
    <mergeCell ref="S30:S31"/>
    <mergeCell ref="S32:S33"/>
    <mergeCell ref="A34:A35"/>
    <mergeCell ref="B34:B35"/>
    <mergeCell ref="D34:D35"/>
    <mergeCell ref="Q34:Q35"/>
    <mergeCell ref="A32:A33"/>
    <mergeCell ref="B32:B33"/>
    <mergeCell ref="D32:D33"/>
    <mergeCell ref="Q28:Q29"/>
    <mergeCell ref="R28:R29"/>
    <mergeCell ref="R32:R33"/>
    <mergeCell ref="S28:S29"/>
    <mergeCell ref="A30:A31"/>
    <mergeCell ref="B30:B31"/>
    <mergeCell ref="D30:D31"/>
    <mergeCell ref="O30:O31"/>
    <mergeCell ref="P30:P31"/>
    <mergeCell ref="Q30:Q31"/>
    <mergeCell ref="R24:R25"/>
    <mergeCell ref="S24:S25"/>
    <mergeCell ref="R26:R27"/>
    <mergeCell ref="S26:S27"/>
    <mergeCell ref="A28:A29"/>
    <mergeCell ref="B28:B29"/>
    <mergeCell ref="D28:D29"/>
    <mergeCell ref="N28:N29"/>
    <mergeCell ref="O28:O29"/>
    <mergeCell ref="P28:P29"/>
    <mergeCell ref="S22:S23"/>
    <mergeCell ref="A24:A25"/>
    <mergeCell ref="B24:B25"/>
    <mergeCell ref="D24:D25"/>
    <mergeCell ref="L24:L25"/>
    <mergeCell ref="M24:M25"/>
    <mergeCell ref="N24:N25"/>
    <mergeCell ref="O24:O25"/>
    <mergeCell ref="P24:P25"/>
    <mergeCell ref="Q24:Q25"/>
    <mergeCell ref="M22:M23"/>
    <mergeCell ref="N22:N23"/>
    <mergeCell ref="O22:O23"/>
    <mergeCell ref="P22:P23"/>
    <mergeCell ref="Q22:Q23"/>
    <mergeCell ref="R22:R23"/>
    <mergeCell ref="O20:O21"/>
    <mergeCell ref="P20:P21"/>
    <mergeCell ref="Q20:Q21"/>
    <mergeCell ref="R20:R21"/>
    <mergeCell ref="S20:S21"/>
    <mergeCell ref="A22:A23"/>
    <mergeCell ref="B22:B23"/>
    <mergeCell ref="D22:D23"/>
    <mergeCell ref="K22:K23"/>
    <mergeCell ref="L22:L23"/>
    <mergeCell ref="R18:R19"/>
    <mergeCell ref="S18:S19"/>
    <mergeCell ref="A20:A21"/>
    <mergeCell ref="B20:B21"/>
    <mergeCell ref="D20:D21"/>
    <mergeCell ref="J20:J21"/>
    <mergeCell ref="K20:K21"/>
    <mergeCell ref="L20:L21"/>
    <mergeCell ref="M20:M21"/>
    <mergeCell ref="N20:N21"/>
    <mergeCell ref="L18:L19"/>
    <mergeCell ref="M18:M19"/>
    <mergeCell ref="N18:N19"/>
    <mergeCell ref="O18:O19"/>
    <mergeCell ref="P18:P19"/>
    <mergeCell ref="Q18:Q19"/>
    <mergeCell ref="P16:P17"/>
    <mergeCell ref="Q16:Q17"/>
    <mergeCell ref="R16:R17"/>
    <mergeCell ref="S16:S17"/>
    <mergeCell ref="A18:A19"/>
    <mergeCell ref="B18:B19"/>
    <mergeCell ref="D18:D19"/>
    <mergeCell ref="I18:I19"/>
    <mergeCell ref="J18:J19"/>
    <mergeCell ref="K18:K19"/>
    <mergeCell ref="J16:J17"/>
    <mergeCell ref="K16:K17"/>
    <mergeCell ref="L16:L17"/>
    <mergeCell ref="M16:M17"/>
    <mergeCell ref="N16:N17"/>
    <mergeCell ref="O16:O17"/>
    <mergeCell ref="O14:O15"/>
    <mergeCell ref="P14:P15"/>
    <mergeCell ref="Q14:Q15"/>
    <mergeCell ref="R14:R15"/>
    <mergeCell ref="S14:S15"/>
    <mergeCell ref="A16:A17"/>
    <mergeCell ref="B16:B17"/>
    <mergeCell ref="D16:D17"/>
    <mergeCell ref="H16:H17"/>
    <mergeCell ref="I16:I17"/>
    <mergeCell ref="I14:I15"/>
    <mergeCell ref="J14:J15"/>
    <mergeCell ref="K14:K15"/>
    <mergeCell ref="L14:L15"/>
    <mergeCell ref="M14:M15"/>
    <mergeCell ref="N14:N15"/>
    <mergeCell ref="O12:O13"/>
    <mergeCell ref="P12:P13"/>
    <mergeCell ref="Q12:Q13"/>
    <mergeCell ref="R12:R13"/>
    <mergeCell ref="S12:S13"/>
    <mergeCell ref="A14:A15"/>
    <mergeCell ref="B14:B15"/>
    <mergeCell ref="D14:D15"/>
    <mergeCell ref="G14:G15"/>
    <mergeCell ref="H14:H15"/>
    <mergeCell ref="I12:I13"/>
    <mergeCell ref="J12:J13"/>
    <mergeCell ref="K12:K13"/>
    <mergeCell ref="L12:L13"/>
    <mergeCell ref="M12:M13"/>
    <mergeCell ref="N12:N13"/>
    <mergeCell ref="A12:A13"/>
    <mergeCell ref="B12:B13"/>
    <mergeCell ref="D12:D13"/>
    <mergeCell ref="F12:F13"/>
    <mergeCell ref="G12:G13"/>
    <mergeCell ref="H12:H13"/>
    <mergeCell ref="A10:A11"/>
    <mergeCell ref="B10:B11"/>
    <mergeCell ref="D10:D11"/>
    <mergeCell ref="E10:E11"/>
    <mergeCell ref="F10:Q11"/>
    <mergeCell ref="R10:S11"/>
    <mergeCell ref="L8:L9"/>
    <mergeCell ref="M8:M9"/>
    <mergeCell ref="N8:N9"/>
    <mergeCell ref="O8:O9"/>
    <mergeCell ref="P8:P9"/>
    <mergeCell ref="Q8:Q9"/>
    <mergeCell ref="B4:Q4"/>
    <mergeCell ref="A7:B7"/>
    <mergeCell ref="C7:Q7"/>
    <mergeCell ref="A8:A9"/>
    <mergeCell ref="B8:B9"/>
    <mergeCell ref="C8:C9"/>
    <mergeCell ref="D8:D9"/>
    <mergeCell ref="E8:E9"/>
    <mergeCell ref="F8:F9"/>
    <mergeCell ref="G8:G9"/>
    <mergeCell ref="A26:A27"/>
    <mergeCell ref="B26:B27"/>
    <mergeCell ref="D26:D27"/>
    <mergeCell ref="M26:M27"/>
    <mergeCell ref="N26:N27"/>
    <mergeCell ref="O26:O27"/>
    <mergeCell ref="P26:P27"/>
    <mergeCell ref="Q26:Q27"/>
    <mergeCell ref="H5:K5"/>
    <mergeCell ref="H6:K6"/>
    <mergeCell ref="H42:K42"/>
    <mergeCell ref="H43:K43"/>
    <mergeCell ref="H8:H9"/>
    <mergeCell ref="I8:I9"/>
    <mergeCell ref="J8:J9"/>
    <mergeCell ref="K8:K9"/>
  </mergeCells>
  <printOptions horizontalCentered="1" verticalCentered="1"/>
  <pageMargins left="0" right="0" top="0" bottom="0" header="0" footer="0"/>
  <pageSetup horizontalDpi="600" verticalDpi="600" orientation="landscape" scale="98" r:id="rId2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97"/>
  <sheetViews>
    <sheetView zoomScale="120" zoomScaleNormal="120" zoomScalePageLayoutView="0" workbookViewId="0" topLeftCell="A1">
      <selection activeCell="A98" sqref="A98"/>
    </sheetView>
  </sheetViews>
  <sheetFormatPr defaultColWidth="11.421875" defaultRowHeight="12.75"/>
  <cols>
    <col min="1" max="1" width="19.8515625" style="0" customWidth="1"/>
    <col min="2" max="2" width="5.7109375" style="0" customWidth="1"/>
    <col min="3" max="3" width="2.7109375" style="0" customWidth="1"/>
    <col min="4" max="4" width="7.28125" style="0" customWidth="1"/>
    <col min="5" max="19" width="8.28125" style="0" customWidth="1"/>
    <col min="20" max="23" width="8.421875" style="0" customWidth="1"/>
    <col min="24" max="25" width="6.7109375" style="0" customWidth="1"/>
  </cols>
  <sheetData>
    <row r="1" spans="1:23" ht="29.25" thickBot="1">
      <c r="A1" s="146" t="s">
        <v>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50"/>
    </row>
    <row r="2" spans="1:23" ht="15.75" customHeight="1">
      <c r="A2" s="1"/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3" ht="15.75" customHeight="1">
      <c r="A3" s="2"/>
      <c r="B3" s="133" t="s">
        <v>22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</row>
    <row r="4" spans="1:23" ht="15.75" customHeight="1" thickBot="1">
      <c r="A4" s="2"/>
      <c r="B4" s="133" t="s">
        <v>80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</row>
    <row r="5" spans="1:23" ht="15.75" customHeight="1" thickBot="1">
      <c r="A5" s="2"/>
      <c r="B5" s="7"/>
      <c r="C5" s="8"/>
      <c r="D5" s="8"/>
      <c r="E5" s="8"/>
      <c r="F5" s="8"/>
      <c r="G5" s="8"/>
      <c r="H5" s="8"/>
      <c r="I5" s="8"/>
      <c r="J5" s="8"/>
      <c r="K5" s="136" t="s">
        <v>79</v>
      </c>
      <c r="L5" s="137"/>
      <c r="M5" s="137"/>
      <c r="N5" s="138"/>
      <c r="O5" s="8"/>
      <c r="P5" s="8"/>
      <c r="Q5" s="8"/>
      <c r="R5" s="8"/>
      <c r="S5" s="8"/>
      <c r="T5" s="8"/>
      <c r="U5" s="8"/>
      <c r="V5" s="8"/>
      <c r="W5" s="9"/>
    </row>
    <row r="6" spans="1:23" ht="15.75" customHeight="1" thickBot="1">
      <c r="A6" s="2"/>
      <c r="B6" s="10"/>
      <c r="C6" s="11"/>
      <c r="D6" s="11"/>
      <c r="E6" s="11"/>
      <c r="F6" s="11"/>
      <c r="G6" s="11"/>
      <c r="H6" s="11"/>
      <c r="I6" s="11"/>
      <c r="J6" s="11"/>
      <c r="K6" s="139">
        <v>0.16</v>
      </c>
      <c r="L6" s="140"/>
      <c r="M6" s="140"/>
      <c r="N6" s="141"/>
      <c r="O6" s="11"/>
      <c r="P6" s="11"/>
      <c r="Q6" s="11"/>
      <c r="R6" s="11"/>
      <c r="S6" s="11"/>
      <c r="T6" s="11"/>
      <c r="U6" s="11"/>
      <c r="V6" s="11"/>
      <c r="W6" s="12"/>
    </row>
    <row r="7" spans="1:23" ht="15.75" customHeight="1" thickBot="1">
      <c r="A7" s="142" t="s">
        <v>0</v>
      </c>
      <c r="B7" s="143"/>
      <c r="C7" s="144" t="s">
        <v>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3"/>
    </row>
    <row r="8" spans="1:23" ht="15.75" customHeight="1">
      <c r="A8" s="112" t="s">
        <v>47</v>
      </c>
      <c r="B8" s="112" t="s">
        <v>48</v>
      </c>
      <c r="C8" s="112" t="s">
        <v>40</v>
      </c>
      <c r="D8" s="112" t="s">
        <v>45</v>
      </c>
      <c r="E8" s="112" t="s">
        <v>59</v>
      </c>
      <c r="F8" s="112" t="s">
        <v>35</v>
      </c>
      <c r="G8" s="112" t="s">
        <v>20</v>
      </c>
      <c r="H8" s="112" t="s">
        <v>32</v>
      </c>
      <c r="I8" s="112" t="s">
        <v>13</v>
      </c>
      <c r="J8" s="112" t="s">
        <v>14</v>
      </c>
      <c r="K8" s="112" t="s">
        <v>15</v>
      </c>
      <c r="L8" s="112" t="s">
        <v>44</v>
      </c>
      <c r="M8" s="112" t="s">
        <v>16</v>
      </c>
      <c r="N8" s="112" t="s">
        <v>33</v>
      </c>
      <c r="O8" s="112" t="s">
        <v>70</v>
      </c>
      <c r="P8" s="112" t="s">
        <v>36</v>
      </c>
      <c r="Q8" s="112" t="s">
        <v>21</v>
      </c>
      <c r="R8" s="112" t="s">
        <v>37</v>
      </c>
      <c r="S8" s="112" t="s">
        <v>38</v>
      </c>
      <c r="T8" s="112" t="s">
        <v>53</v>
      </c>
      <c r="U8" s="112" t="s">
        <v>57</v>
      </c>
      <c r="V8" s="112" t="s">
        <v>58</v>
      </c>
      <c r="W8" s="112" t="s">
        <v>34</v>
      </c>
    </row>
    <row r="9" spans="1:23" ht="15.75" customHeight="1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5" ht="15.75" customHeight="1" thickBot="1">
      <c r="A10" s="108" t="s">
        <v>60</v>
      </c>
      <c r="B10" s="108">
        <v>1</v>
      </c>
      <c r="C10" s="13" t="s">
        <v>3</v>
      </c>
      <c r="D10" s="110">
        <v>0</v>
      </c>
      <c r="E10" s="112" t="s">
        <v>59</v>
      </c>
      <c r="F10" s="151" t="s">
        <v>71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3"/>
      <c r="X10" s="160" t="s">
        <v>51</v>
      </c>
      <c r="Y10" s="119"/>
    </row>
    <row r="11" spans="1:25" ht="15.75" customHeight="1" thickBot="1">
      <c r="A11" s="109"/>
      <c r="B11" s="109"/>
      <c r="C11" s="15" t="s">
        <v>4</v>
      </c>
      <c r="D11" s="111"/>
      <c r="E11" s="113"/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6"/>
      <c r="X11" s="161"/>
      <c r="Y11" s="121"/>
    </row>
    <row r="12" spans="1:25" ht="15.75" customHeight="1" thickBot="1">
      <c r="A12" s="108" t="s">
        <v>39</v>
      </c>
      <c r="B12" s="108">
        <v>4</v>
      </c>
      <c r="C12" s="13" t="s">
        <v>3</v>
      </c>
      <c r="D12" s="110">
        <v>43.1</v>
      </c>
      <c r="E12" s="16">
        <v>12</v>
      </c>
      <c r="F12" s="112" t="s">
        <v>35</v>
      </c>
      <c r="G12" s="114">
        <f>SUM(D14-D12)</f>
        <v>45.99999999999999</v>
      </c>
      <c r="H12" s="114">
        <f>SUM(D16-D12)</f>
        <v>97.6</v>
      </c>
      <c r="I12" s="114">
        <f>SUM(D18-D12)</f>
        <v>235.20000000000002</v>
      </c>
      <c r="J12" s="114">
        <f>SUM(D20-D12)</f>
        <v>305.29999999999995</v>
      </c>
      <c r="K12" s="114">
        <f>SUM(D22-D12)</f>
        <v>383.5</v>
      </c>
      <c r="L12" s="114">
        <f>SUM(D24-D12)</f>
        <v>449.59999999999997</v>
      </c>
      <c r="M12" s="114">
        <f>SUM(D26-D12)</f>
        <v>485.29999999999995</v>
      </c>
      <c r="N12" s="114">
        <f>SUM(D28-D12)</f>
        <v>541.6999999999999</v>
      </c>
      <c r="O12" s="114">
        <f>D30-D12</f>
        <v>562.6999999999999</v>
      </c>
      <c r="P12" s="114">
        <f>SUM(D32-D12)</f>
        <v>579.4</v>
      </c>
      <c r="Q12" s="114">
        <f>SUM(D34-D12)</f>
        <v>627.9</v>
      </c>
      <c r="R12" s="114">
        <f>SUM(D36-D12)</f>
        <v>635.9</v>
      </c>
      <c r="S12" s="114">
        <f>SUM(D38-D12)</f>
        <v>671.1999999999999</v>
      </c>
      <c r="T12" s="114">
        <f>D40-D12</f>
        <v>681.4</v>
      </c>
      <c r="U12" s="114">
        <f>D42-D12</f>
        <v>695.4</v>
      </c>
      <c r="V12" s="114">
        <f>D44-D12</f>
        <v>702.1999999999999</v>
      </c>
      <c r="W12" s="114">
        <f>D46-D12</f>
        <v>720.9</v>
      </c>
      <c r="X12" s="116">
        <f>W12+D12</f>
        <v>764</v>
      </c>
      <c r="Y12" s="106" t="s">
        <v>52</v>
      </c>
    </row>
    <row r="13" spans="1:25" ht="15.75" customHeight="1" thickBot="1">
      <c r="A13" s="109"/>
      <c r="B13" s="109"/>
      <c r="C13" s="14" t="s">
        <v>4</v>
      </c>
      <c r="D13" s="111"/>
      <c r="E13" s="17">
        <v>6</v>
      </c>
      <c r="F13" s="113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7"/>
      <c r="Y13" s="107"/>
    </row>
    <row r="14" spans="1:25" ht="15.75" customHeight="1" thickBot="1">
      <c r="A14" s="108" t="s">
        <v>2</v>
      </c>
      <c r="B14" s="108">
        <v>8</v>
      </c>
      <c r="C14" s="13" t="s">
        <v>3</v>
      </c>
      <c r="D14" s="110">
        <v>89.1</v>
      </c>
      <c r="E14" s="16">
        <f>'1-2 HABANA-SANTIAGO-HABANA'!E14</f>
        <v>18</v>
      </c>
      <c r="F14" s="18">
        <v>12</v>
      </c>
      <c r="G14" s="112" t="s">
        <v>20</v>
      </c>
      <c r="H14" s="114">
        <f>SUM(D16-D14)</f>
        <v>51.599999999999994</v>
      </c>
      <c r="I14" s="114">
        <f>SUM(D18-D14)</f>
        <v>189.20000000000002</v>
      </c>
      <c r="J14" s="114">
        <f>SUM(D20-D14)</f>
        <v>259.29999999999995</v>
      </c>
      <c r="K14" s="114">
        <f>SUM(D22-D14)</f>
        <v>337.5</v>
      </c>
      <c r="L14" s="114">
        <f>SUM(D24-D14)</f>
        <v>403.6</v>
      </c>
      <c r="M14" s="114">
        <f>SUM(D26-D14)</f>
        <v>439.29999999999995</v>
      </c>
      <c r="N14" s="114">
        <f>SUM(D28-D14)</f>
        <v>495.69999999999993</v>
      </c>
      <c r="O14" s="114">
        <f>D30-D14</f>
        <v>516.6999999999999</v>
      </c>
      <c r="P14" s="114">
        <f>SUM(D32-D14)</f>
        <v>533.4</v>
      </c>
      <c r="Q14" s="114">
        <f>SUM(D34-D14)</f>
        <v>581.9</v>
      </c>
      <c r="R14" s="114">
        <f>SUM(D36-D14)</f>
        <v>589.9</v>
      </c>
      <c r="S14" s="114">
        <f>SUM(D38-D14)</f>
        <v>625.1999999999999</v>
      </c>
      <c r="T14" s="114">
        <f>D40-D14</f>
        <v>635.4</v>
      </c>
      <c r="U14" s="114">
        <f>D42-D14</f>
        <v>649.4</v>
      </c>
      <c r="V14" s="114">
        <f>D44-D14</f>
        <v>656.1999999999999</v>
      </c>
      <c r="W14" s="114">
        <f>D46-D14</f>
        <v>674.9</v>
      </c>
      <c r="X14" s="116">
        <f>W14+D14</f>
        <v>764</v>
      </c>
      <c r="Y14" s="106" t="s">
        <v>52</v>
      </c>
    </row>
    <row r="15" spans="1:25" ht="15.75" customHeight="1" thickBot="1">
      <c r="A15" s="109"/>
      <c r="B15" s="109"/>
      <c r="C15" s="14" t="s">
        <v>4</v>
      </c>
      <c r="D15" s="111"/>
      <c r="E15" s="17">
        <v>9</v>
      </c>
      <c r="F15" s="17">
        <v>6</v>
      </c>
      <c r="G15" s="113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7"/>
      <c r="Y15" s="107"/>
    </row>
    <row r="16" spans="1:25" ht="15.75" customHeight="1" thickBot="1">
      <c r="A16" s="108" t="s">
        <v>25</v>
      </c>
      <c r="B16" s="108">
        <v>12</v>
      </c>
      <c r="C16" s="13" t="s">
        <v>3</v>
      </c>
      <c r="D16" s="110">
        <v>140.7</v>
      </c>
      <c r="E16" s="16">
        <v>23</v>
      </c>
      <c r="F16" s="18">
        <v>16</v>
      </c>
      <c r="G16" s="19">
        <v>12</v>
      </c>
      <c r="H16" s="112" t="s">
        <v>32</v>
      </c>
      <c r="I16" s="114">
        <f>SUM(D18-D16)</f>
        <v>137.60000000000002</v>
      </c>
      <c r="J16" s="114">
        <f>SUM(D20-D16)</f>
        <v>207.7</v>
      </c>
      <c r="K16" s="114">
        <f>SUM(D22-D16)</f>
        <v>285.90000000000003</v>
      </c>
      <c r="L16" s="114">
        <f>SUM(D24-D16)</f>
        <v>352</v>
      </c>
      <c r="M16" s="114">
        <f>SUM(D26-D16)</f>
        <v>387.7</v>
      </c>
      <c r="N16" s="114">
        <f>SUM(D28-D16)</f>
        <v>444.09999999999997</v>
      </c>
      <c r="O16" s="114">
        <f>D30-D16</f>
        <v>465.09999999999997</v>
      </c>
      <c r="P16" s="114">
        <f>SUM(D32-D16)</f>
        <v>481.8</v>
      </c>
      <c r="Q16" s="114">
        <f>SUM(D34-D16)</f>
        <v>530.3</v>
      </c>
      <c r="R16" s="114">
        <f>SUM(D36-D16)</f>
        <v>538.3</v>
      </c>
      <c r="S16" s="114">
        <f>SUM(D38-D16)</f>
        <v>573.5999999999999</v>
      </c>
      <c r="T16" s="114">
        <f>D40-D16</f>
        <v>583.8</v>
      </c>
      <c r="U16" s="114">
        <f>D42-D16</f>
        <v>597.8</v>
      </c>
      <c r="V16" s="114">
        <f>D44-D16</f>
        <v>604.5999999999999</v>
      </c>
      <c r="W16" s="114">
        <f>D46-D16</f>
        <v>623.3</v>
      </c>
      <c r="X16" s="116">
        <f>W16+D16</f>
        <v>764</v>
      </c>
      <c r="Y16" s="106" t="s">
        <v>52</v>
      </c>
    </row>
    <row r="17" spans="1:25" ht="15.75" customHeight="1" thickBot="1">
      <c r="A17" s="109"/>
      <c r="B17" s="109"/>
      <c r="C17" s="14" t="s">
        <v>4</v>
      </c>
      <c r="D17" s="111"/>
      <c r="E17" s="17">
        <v>11</v>
      </c>
      <c r="F17" s="17">
        <f>F16/2</f>
        <v>8</v>
      </c>
      <c r="G17" s="17">
        <f>G16/2</f>
        <v>6</v>
      </c>
      <c r="H17" s="113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7"/>
      <c r="Y17" s="107"/>
    </row>
    <row r="18" spans="1:25" ht="15.75" customHeight="1" thickBot="1">
      <c r="A18" s="108" t="s">
        <v>6</v>
      </c>
      <c r="B18" s="108">
        <v>209</v>
      </c>
      <c r="C18" s="13" t="s">
        <v>3</v>
      </c>
      <c r="D18" s="110">
        <v>278.3</v>
      </c>
      <c r="E18" s="16">
        <f>'1-2 HABANA-SANTIAGO-HABANA'!E16</f>
        <v>48</v>
      </c>
      <c r="F18" s="18">
        <v>38</v>
      </c>
      <c r="G18" s="16">
        <v>30</v>
      </c>
      <c r="H18" s="16">
        <v>22</v>
      </c>
      <c r="I18" s="112" t="s">
        <v>13</v>
      </c>
      <c r="J18" s="114">
        <f>SUM(D20-D18)</f>
        <v>70.09999999999997</v>
      </c>
      <c r="K18" s="114">
        <f>SUM(D22-D18)</f>
        <v>148.3</v>
      </c>
      <c r="L18" s="114">
        <f>SUM(D24-D18)</f>
        <v>214.39999999999998</v>
      </c>
      <c r="M18" s="114">
        <f>SUM(D26-D18)</f>
        <v>250.09999999999997</v>
      </c>
      <c r="N18" s="114">
        <f>SUM(D28-D18)</f>
        <v>306.49999999999994</v>
      </c>
      <c r="O18" s="114">
        <f>D30-D18</f>
        <v>327.49999999999994</v>
      </c>
      <c r="P18" s="114">
        <f>SUM(D32-D18)</f>
        <v>344.2</v>
      </c>
      <c r="Q18" s="114">
        <f>SUM(D34-D18)</f>
        <v>392.7</v>
      </c>
      <c r="R18" s="114">
        <f>SUM(D36-D18)</f>
        <v>400.7</v>
      </c>
      <c r="S18" s="114">
        <f>SUM(D38-D18)</f>
        <v>435.99999999999994</v>
      </c>
      <c r="T18" s="114">
        <f>D40-D18</f>
        <v>446.2</v>
      </c>
      <c r="U18" s="114">
        <f>D42-D18</f>
        <v>460.2</v>
      </c>
      <c r="V18" s="114">
        <f>D44-D18</f>
        <v>466.99999999999994</v>
      </c>
      <c r="W18" s="114">
        <f>D46-D18</f>
        <v>485.7</v>
      </c>
      <c r="X18" s="116">
        <f>W18+D18</f>
        <v>764</v>
      </c>
      <c r="Y18" s="106" t="s">
        <v>52</v>
      </c>
    </row>
    <row r="19" spans="1:25" ht="15.75" customHeight="1" thickBot="1">
      <c r="A19" s="109"/>
      <c r="B19" s="109"/>
      <c r="C19" s="14" t="s">
        <v>4</v>
      </c>
      <c r="D19" s="111"/>
      <c r="E19" s="17">
        <v>24</v>
      </c>
      <c r="F19" s="17">
        <v>19</v>
      </c>
      <c r="G19" s="17">
        <v>15</v>
      </c>
      <c r="H19" s="17">
        <v>11</v>
      </c>
      <c r="I19" s="113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7"/>
      <c r="Y19" s="107"/>
    </row>
    <row r="20" spans="1:25" ht="15.75" customHeight="1" thickBot="1">
      <c r="A20" s="108" t="s">
        <v>5</v>
      </c>
      <c r="B20" s="108">
        <v>217</v>
      </c>
      <c r="C20" s="13" t="s">
        <v>3</v>
      </c>
      <c r="D20" s="110">
        <v>348.4</v>
      </c>
      <c r="E20" s="18">
        <v>56</v>
      </c>
      <c r="F20" s="18">
        <v>49</v>
      </c>
      <c r="G20" s="18">
        <v>41</v>
      </c>
      <c r="H20" s="18">
        <v>33</v>
      </c>
      <c r="I20" s="18">
        <v>12</v>
      </c>
      <c r="J20" s="112" t="s">
        <v>14</v>
      </c>
      <c r="K20" s="114">
        <f>SUM(D22-D20)</f>
        <v>78.20000000000005</v>
      </c>
      <c r="L20" s="114">
        <f>SUM(D24-D20)</f>
        <v>144.3</v>
      </c>
      <c r="M20" s="114">
        <f>SUM(D26-D20)</f>
        <v>180</v>
      </c>
      <c r="N20" s="114">
        <f>SUM(D28-D20)</f>
        <v>236.39999999999998</v>
      </c>
      <c r="O20" s="114">
        <f>D30-D20</f>
        <v>257.4</v>
      </c>
      <c r="P20" s="114">
        <f>SUM(D32-D20)</f>
        <v>274.1</v>
      </c>
      <c r="Q20" s="114">
        <f>SUM(D34-D20)</f>
        <v>322.6</v>
      </c>
      <c r="R20" s="114">
        <f>SUM(D36-D20)</f>
        <v>330.6</v>
      </c>
      <c r="S20" s="114">
        <f>SUM(D38-D20)</f>
        <v>365.9</v>
      </c>
      <c r="T20" s="114">
        <f>D40-D20</f>
        <v>376.1</v>
      </c>
      <c r="U20" s="114">
        <f>D42-D20</f>
        <v>390.1</v>
      </c>
      <c r="V20" s="114">
        <f>D44-D20</f>
        <v>396.9</v>
      </c>
      <c r="W20" s="114">
        <f>D46-D20</f>
        <v>415.6</v>
      </c>
      <c r="X20" s="116">
        <f>W20+D20</f>
        <v>764</v>
      </c>
      <c r="Y20" s="106" t="s">
        <v>52</v>
      </c>
    </row>
    <row r="21" spans="1:25" ht="15.75" customHeight="1" thickBot="1">
      <c r="A21" s="109"/>
      <c r="B21" s="109"/>
      <c r="C21" s="14" t="s">
        <v>4</v>
      </c>
      <c r="D21" s="111"/>
      <c r="E21" s="17">
        <v>28</v>
      </c>
      <c r="F21" s="17">
        <v>24</v>
      </c>
      <c r="G21" s="17">
        <v>20</v>
      </c>
      <c r="H21" s="17">
        <v>16</v>
      </c>
      <c r="I21" s="17">
        <v>6</v>
      </c>
      <c r="J21" s="113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7"/>
      <c r="Y21" s="107"/>
    </row>
    <row r="22" spans="1:25" ht="15.75" customHeight="1" thickBot="1">
      <c r="A22" s="108" t="s">
        <v>7</v>
      </c>
      <c r="B22" s="108">
        <v>402</v>
      </c>
      <c r="C22" s="13" t="s">
        <v>3</v>
      </c>
      <c r="D22" s="110">
        <v>426.6</v>
      </c>
      <c r="E22" s="19">
        <f>'1-2 HABANA-SANTIAGO-HABANA'!E20</f>
        <v>66</v>
      </c>
      <c r="F22" s="18">
        <v>61</v>
      </c>
      <c r="G22" s="19">
        <v>54</v>
      </c>
      <c r="H22" s="19">
        <v>46</v>
      </c>
      <c r="I22" s="19">
        <v>24</v>
      </c>
      <c r="J22" s="19">
        <v>13</v>
      </c>
      <c r="K22" s="112" t="s">
        <v>15</v>
      </c>
      <c r="L22" s="114">
        <f>SUM(D24-D22)</f>
        <v>66.09999999999997</v>
      </c>
      <c r="M22" s="114">
        <f>SUM(D26-D22)</f>
        <v>101.79999999999995</v>
      </c>
      <c r="N22" s="114">
        <f>SUM(D28-D22)</f>
        <v>158.19999999999993</v>
      </c>
      <c r="O22" s="114">
        <f>D30-D22</f>
        <v>179.19999999999993</v>
      </c>
      <c r="P22" s="114">
        <f>SUM(D32-D22)</f>
        <v>195.89999999999998</v>
      </c>
      <c r="Q22" s="114">
        <f>SUM(D34-D22)</f>
        <v>244.39999999999998</v>
      </c>
      <c r="R22" s="114">
        <f>SUM(D36-D22)</f>
        <v>252.39999999999998</v>
      </c>
      <c r="S22" s="114">
        <f>SUM(D38-D22)</f>
        <v>287.69999999999993</v>
      </c>
      <c r="T22" s="114">
        <f>D40-D22</f>
        <v>297.9</v>
      </c>
      <c r="U22" s="114">
        <f>D42-D22</f>
        <v>311.9</v>
      </c>
      <c r="V22" s="114">
        <f>D44-D22</f>
        <v>318.69999999999993</v>
      </c>
      <c r="W22" s="114">
        <f>D46-D22</f>
        <v>337.4</v>
      </c>
      <c r="X22" s="116">
        <f>W22+D22</f>
        <v>764</v>
      </c>
      <c r="Y22" s="106" t="s">
        <v>52</v>
      </c>
    </row>
    <row r="23" spans="1:25" ht="15.75" customHeight="1" thickBot="1">
      <c r="A23" s="109"/>
      <c r="B23" s="109"/>
      <c r="C23" s="14" t="s">
        <v>4</v>
      </c>
      <c r="D23" s="111"/>
      <c r="E23" s="17">
        <f>E22/2</f>
        <v>33</v>
      </c>
      <c r="F23" s="17">
        <v>30</v>
      </c>
      <c r="G23" s="17">
        <f>G22/2</f>
        <v>27</v>
      </c>
      <c r="H23" s="17">
        <f>H22/2</f>
        <v>23</v>
      </c>
      <c r="I23" s="17">
        <f>I22/2</f>
        <v>12</v>
      </c>
      <c r="J23" s="17">
        <v>6</v>
      </c>
      <c r="K23" s="113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7"/>
      <c r="Y23" s="107"/>
    </row>
    <row r="24" spans="1:25" ht="15.75" customHeight="1" thickBot="1">
      <c r="A24" s="108" t="s">
        <v>41</v>
      </c>
      <c r="B24" s="108">
        <v>411</v>
      </c>
      <c r="C24" s="13" t="s">
        <v>3</v>
      </c>
      <c r="D24" s="110">
        <v>492.7</v>
      </c>
      <c r="E24" s="16">
        <v>79</v>
      </c>
      <c r="F24" s="18">
        <v>72</v>
      </c>
      <c r="G24" s="19">
        <v>65</v>
      </c>
      <c r="H24" s="19">
        <v>56</v>
      </c>
      <c r="I24" s="19">
        <v>34</v>
      </c>
      <c r="J24" s="19">
        <v>23</v>
      </c>
      <c r="K24" s="19">
        <v>12</v>
      </c>
      <c r="L24" s="112" t="s">
        <v>44</v>
      </c>
      <c r="M24" s="114">
        <f>SUM(D26-D24)</f>
        <v>35.69999999999999</v>
      </c>
      <c r="N24" s="114">
        <f>SUM(D28-D24)</f>
        <v>92.09999999999997</v>
      </c>
      <c r="O24" s="114">
        <f>D30-D24</f>
        <v>113.09999999999997</v>
      </c>
      <c r="P24" s="114">
        <f>SUM(D32-D24)</f>
        <v>129.8</v>
      </c>
      <c r="Q24" s="114">
        <f>SUM(D34-D24)</f>
        <v>178.3</v>
      </c>
      <c r="R24" s="114">
        <f>SUM(D36-D24)</f>
        <v>186.3</v>
      </c>
      <c r="S24" s="114">
        <f>SUM(D38-D24)</f>
        <v>221.59999999999997</v>
      </c>
      <c r="T24" s="114">
        <f>D40-D24</f>
        <v>231.8</v>
      </c>
      <c r="U24" s="114">
        <f>D42-D24</f>
        <v>245.8</v>
      </c>
      <c r="V24" s="114">
        <f>D44-D24</f>
        <v>252.59999999999997</v>
      </c>
      <c r="W24" s="114">
        <f>D46-D24</f>
        <v>271.3</v>
      </c>
      <c r="X24" s="116">
        <f>W24+D24</f>
        <v>764</v>
      </c>
      <c r="Y24" s="106" t="s">
        <v>52</v>
      </c>
    </row>
    <row r="25" spans="1:25" ht="15.75" customHeight="1" thickBot="1">
      <c r="A25" s="109"/>
      <c r="B25" s="109"/>
      <c r="C25" s="14" t="s">
        <v>4</v>
      </c>
      <c r="D25" s="111"/>
      <c r="E25" s="17">
        <v>39</v>
      </c>
      <c r="F25" s="17">
        <f aca="true" t="shared" si="0" ref="F25:K25">F24/2</f>
        <v>36</v>
      </c>
      <c r="G25" s="17">
        <v>32</v>
      </c>
      <c r="H25" s="17">
        <f t="shared" si="0"/>
        <v>28</v>
      </c>
      <c r="I25" s="17">
        <f t="shared" si="0"/>
        <v>17</v>
      </c>
      <c r="J25" s="17">
        <v>11</v>
      </c>
      <c r="K25" s="17">
        <f t="shared" si="0"/>
        <v>6</v>
      </c>
      <c r="L25" s="113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7"/>
      <c r="Y25" s="107"/>
    </row>
    <row r="26" spans="1:25" ht="15.75" customHeight="1" thickBot="1">
      <c r="A26" s="108" t="s">
        <v>8</v>
      </c>
      <c r="B26" s="108">
        <v>417</v>
      </c>
      <c r="C26" s="13" t="s">
        <v>3</v>
      </c>
      <c r="D26" s="110">
        <v>528.4</v>
      </c>
      <c r="E26" s="19">
        <f>'1-2 HABANA-SANTIAGO-HABANA'!E22</f>
        <v>84</v>
      </c>
      <c r="F26" s="18">
        <v>78</v>
      </c>
      <c r="G26" s="19">
        <v>70</v>
      </c>
      <c r="H26" s="19">
        <v>62</v>
      </c>
      <c r="I26" s="19">
        <v>40</v>
      </c>
      <c r="J26" s="19">
        <v>29</v>
      </c>
      <c r="K26" s="19">
        <v>16</v>
      </c>
      <c r="L26" s="19">
        <v>12</v>
      </c>
      <c r="M26" s="112" t="s">
        <v>16</v>
      </c>
      <c r="N26" s="114">
        <f>SUM(D28-D26)</f>
        <v>56.39999999999998</v>
      </c>
      <c r="O26" s="114">
        <f>D30-D26</f>
        <v>77.39999999999998</v>
      </c>
      <c r="P26" s="114">
        <f>SUM(D32-D26)</f>
        <v>94.10000000000002</v>
      </c>
      <c r="Q26" s="114">
        <f>SUM(D34-D26)</f>
        <v>142.60000000000002</v>
      </c>
      <c r="R26" s="114">
        <f>SUM(D36-D26)</f>
        <v>150.60000000000002</v>
      </c>
      <c r="S26" s="114">
        <f>SUM(D38-D26)</f>
        <v>185.89999999999998</v>
      </c>
      <c r="T26" s="114">
        <f>D40-D26</f>
        <v>196.10000000000002</v>
      </c>
      <c r="U26" s="114">
        <f>D42-D26</f>
        <v>210.10000000000002</v>
      </c>
      <c r="V26" s="114">
        <f>D44-D26</f>
        <v>216.89999999999998</v>
      </c>
      <c r="W26" s="114">
        <f>D46-D26</f>
        <v>235.60000000000002</v>
      </c>
      <c r="X26" s="116">
        <f>W26+D26</f>
        <v>764</v>
      </c>
      <c r="Y26" s="106" t="s">
        <v>52</v>
      </c>
    </row>
    <row r="27" spans="1:25" ht="15.75" customHeight="1" thickBot="1">
      <c r="A27" s="109"/>
      <c r="B27" s="109"/>
      <c r="C27" s="14" t="s">
        <v>4</v>
      </c>
      <c r="D27" s="111"/>
      <c r="E27" s="17">
        <f>E26/2</f>
        <v>42</v>
      </c>
      <c r="F27" s="17">
        <f aca="true" t="shared" si="1" ref="F27:L27">F26/2</f>
        <v>39</v>
      </c>
      <c r="G27" s="17">
        <f t="shared" si="1"/>
        <v>35</v>
      </c>
      <c r="H27" s="17">
        <f t="shared" si="1"/>
        <v>31</v>
      </c>
      <c r="I27" s="17">
        <f t="shared" si="1"/>
        <v>20</v>
      </c>
      <c r="J27" s="17">
        <v>14</v>
      </c>
      <c r="K27" s="17">
        <f t="shared" si="1"/>
        <v>8</v>
      </c>
      <c r="L27" s="17">
        <f t="shared" si="1"/>
        <v>6</v>
      </c>
      <c r="M27" s="113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7"/>
      <c r="Y27" s="107"/>
    </row>
    <row r="28" spans="1:25" ht="15.75" customHeight="1" thickBot="1">
      <c r="A28" s="108" t="s">
        <v>26</v>
      </c>
      <c r="B28" s="108">
        <v>614</v>
      </c>
      <c r="C28" s="13" t="s">
        <v>3</v>
      </c>
      <c r="D28" s="110">
        <v>584.8</v>
      </c>
      <c r="E28" s="16">
        <v>94</v>
      </c>
      <c r="F28" s="19">
        <v>87</v>
      </c>
      <c r="G28" s="19">
        <v>79</v>
      </c>
      <c r="H28" s="19">
        <v>71</v>
      </c>
      <c r="I28" s="19">
        <v>49</v>
      </c>
      <c r="J28" s="19">
        <v>38</v>
      </c>
      <c r="K28" s="19">
        <v>25</v>
      </c>
      <c r="L28" s="19">
        <v>15</v>
      </c>
      <c r="M28" s="19">
        <v>12</v>
      </c>
      <c r="N28" s="112" t="s">
        <v>33</v>
      </c>
      <c r="O28" s="114">
        <f>D30-D28</f>
        <v>21</v>
      </c>
      <c r="P28" s="114">
        <f>SUM(D32-D28)</f>
        <v>37.700000000000045</v>
      </c>
      <c r="Q28" s="114">
        <f>SUM(D34-D28)</f>
        <v>86.20000000000005</v>
      </c>
      <c r="R28" s="114">
        <f>SUM(D36-D28)</f>
        <v>94.20000000000005</v>
      </c>
      <c r="S28" s="114">
        <f>SUM(D38-D28)</f>
        <v>129.5</v>
      </c>
      <c r="T28" s="114">
        <f>D40-D28</f>
        <v>139.70000000000005</v>
      </c>
      <c r="U28" s="114">
        <f>D42-D28</f>
        <v>153.70000000000005</v>
      </c>
      <c r="V28" s="114">
        <f>D44-D28</f>
        <v>160.5</v>
      </c>
      <c r="W28" s="114">
        <f>D46-D28</f>
        <v>179.20000000000005</v>
      </c>
      <c r="X28" s="116">
        <f>W28+D28</f>
        <v>764</v>
      </c>
      <c r="Y28" s="106" t="s">
        <v>52</v>
      </c>
    </row>
    <row r="29" spans="1:25" ht="15.75" customHeight="1" thickBot="1">
      <c r="A29" s="109"/>
      <c r="B29" s="109"/>
      <c r="C29" s="14" t="s">
        <v>4</v>
      </c>
      <c r="D29" s="111"/>
      <c r="E29" s="17">
        <f>E28/2</f>
        <v>47</v>
      </c>
      <c r="F29" s="17">
        <v>43</v>
      </c>
      <c r="G29" s="17">
        <v>39</v>
      </c>
      <c r="H29" s="17">
        <v>35</v>
      </c>
      <c r="I29" s="17">
        <v>24</v>
      </c>
      <c r="J29" s="17">
        <f>J28/2</f>
        <v>19</v>
      </c>
      <c r="K29" s="17">
        <v>12</v>
      </c>
      <c r="L29" s="17">
        <v>7</v>
      </c>
      <c r="M29" s="17">
        <f>M28/2</f>
        <v>6</v>
      </c>
      <c r="N29" s="113"/>
      <c r="O29" s="115"/>
      <c r="P29" s="115"/>
      <c r="Q29" s="115"/>
      <c r="R29" s="115"/>
      <c r="S29" s="115"/>
      <c r="T29" s="115"/>
      <c r="U29" s="115"/>
      <c r="V29" s="115"/>
      <c r="W29" s="115"/>
      <c r="X29" s="117"/>
      <c r="Y29" s="107"/>
    </row>
    <row r="30" spans="1:25" ht="15.75" customHeight="1" thickBot="1">
      <c r="A30" s="108" t="s">
        <v>69</v>
      </c>
      <c r="B30" s="108">
        <v>477</v>
      </c>
      <c r="C30" s="13" t="s">
        <v>3</v>
      </c>
      <c r="D30" s="110">
        <v>605.8</v>
      </c>
      <c r="E30" s="16">
        <v>97</v>
      </c>
      <c r="F30" s="16">
        <v>90</v>
      </c>
      <c r="G30" s="16">
        <v>83</v>
      </c>
      <c r="H30" s="16">
        <v>74</v>
      </c>
      <c r="I30" s="16">
        <v>52</v>
      </c>
      <c r="J30" s="16">
        <v>41</v>
      </c>
      <c r="K30" s="16">
        <v>29</v>
      </c>
      <c r="L30" s="16">
        <v>18</v>
      </c>
      <c r="M30" s="16">
        <v>12</v>
      </c>
      <c r="N30" s="16">
        <v>12</v>
      </c>
      <c r="O30" s="112" t="s">
        <v>70</v>
      </c>
      <c r="P30" s="114">
        <f>D32-D30</f>
        <v>16.700000000000045</v>
      </c>
      <c r="Q30" s="114">
        <f>D34-D30</f>
        <v>65.20000000000005</v>
      </c>
      <c r="R30" s="114">
        <f>D36-D30</f>
        <v>73.20000000000005</v>
      </c>
      <c r="S30" s="114">
        <f>D38-D30</f>
        <v>108.5</v>
      </c>
      <c r="T30" s="114">
        <f>D40-D30</f>
        <v>118.70000000000005</v>
      </c>
      <c r="U30" s="114">
        <f>D42-D30</f>
        <v>132.70000000000005</v>
      </c>
      <c r="V30" s="114">
        <f>D44-D30</f>
        <v>139.5</v>
      </c>
      <c r="W30" s="114">
        <f>D46-D30</f>
        <v>158.20000000000005</v>
      </c>
      <c r="X30" s="116">
        <f>W30+D30</f>
        <v>764</v>
      </c>
      <c r="Y30" s="106" t="s">
        <v>52</v>
      </c>
    </row>
    <row r="31" spans="1:25" ht="15.75" customHeight="1" thickBot="1">
      <c r="A31" s="109"/>
      <c r="B31" s="109"/>
      <c r="C31" s="15" t="s">
        <v>4</v>
      </c>
      <c r="D31" s="111"/>
      <c r="E31" s="17">
        <v>48</v>
      </c>
      <c r="F31" s="17">
        <f aca="true" t="shared" si="2" ref="F31:N31">F30/2</f>
        <v>45</v>
      </c>
      <c r="G31" s="17">
        <v>41</v>
      </c>
      <c r="H31" s="17">
        <f t="shared" si="2"/>
        <v>37</v>
      </c>
      <c r="I31" s="17">
        <f t="shared" si="2"/>
        <v>26</v>
      </c>
      <c r="J31" s="17">
        <v>20</v>
      </c>
      <c r="K31" s="17">
        <v>14</v>
      </c>
      <c r="L31" s="17">
        <f t="shared" si="2"/>
        <v>9</v>
      </c>
      <c r="M31" s="17">
        <f t="shared" si="2"/>
        <v>6</v>
      </c>
      <c r="N31" s="17">
        <f t="shared" si="2"/>
        <v>6</v>
      </c>
      <c r="O31" s="113"/>
      <c r="P31" s="115"/>
      <c r="Q31" s="115"/>
      <c r="R31" s="115"/>
      <c r="S31" s="115"/>
      <c r="T31" s="115"/>
      <c r="U31" s="115"/>
      <c r="V31" s="115"/>
      <c r="W31" s="115"/>
      <c r="X31" s="117"/>
      <c r="Y31" s="107"/>
    </row>
    <row r="32" spans="1:25" ht="15.75" customHeight="1" thickBot="1">
      <c r="A32" s="108" t="s">
        <v>27</v>
      </c>
      <c r="B32" s="108">
        <v>480</v>
      </c>
      <c r="C32" s="13" t="s">
        <v>3</v>
      </c>
      <c r="D32" s="110">
        <v>622.5</v>
      </c>
      <c r="E32" s="16">
        <v>100</v>
      </c>
      <c r="F32" s="16">
        <v>93</v>
      </c>
      <c r="G32" s="16">
        <v>85</v>
      </c>
      <c r="H32" s="16">
        <v>77</v>
      </c>
      <c r="I32" s="16">
        <v>55</v>
      </c>
      <c r="J32" s="16">
        <v>44</v>
      </c>
      <c r="K32" s="16">
        <v>31</v>
      </c>
      <c r="L32" s="16">
        <v>21</v>
      </c>
      <c r="M32" s="16">
        <v>15</v>
      </c>
      <c r="N32" s="16">
        <v>12</v>
      </c>
      <c r="O32" s="16">
        <v>12</v>
      </c>
      <c r="P32" s="112" t="s">
        <v>36</v>
      </c>
      <c r="Q32" s="114">
        <f>SUM(D34-D32)</f>
        <v>48.5</v>
      </c>
      <c r="R32" s="114">
        <f>SUM(D36-D32)</f>
        <v>56.5</v>
      </c>
      <c r="S32" s="114">
        <f>SUM(D38-D32)</f>
        <v>91.79999999999995</v>
      </c>
      <c r="T32" s="114">
        <f>D40-D32</f>
        <v>102</v>
      </c>
      <c r="U32" s="114">
        <f>D42-D32</f>
        <v>116</v>
      </c>
      <c r="V32" s="114">
        <f>D44-D32</f>
        <v>122.79999999999995</v>
      </c>
      <c r="W32" s="114">
        <f>D46-D32</f>
        <v>141.5</v>
      </c>
      <c r="X32" s="116">
        <f>W32+D32</f>
        <v>764</v>
      </c>
      <c r="Y32" s="106" t="s">
        <v>52</v>
      </c>
    </row>
    <row r="33" spans="1:25" ht="15.75" customHeight="1" thickBot="1">
      <c r="A33" s="109"/>
      <c r="B33" s="109"/>
      <c r="C33" s="15" t="s">
        <v>4</v>
      </c>
      <c r="D33" s="111"/>
      <c r="E33" s="17">
        <f>E32/2</f>
        <v>50</v>
      </c>
      <c r="F33" s="17">
        <v>46</v>
      </c>
      <c r="G33" s="17">
        <v>42</v>
      </c>
      <c r="H33" s="17">
        <v>38</v>
      </c>
      <c r="I33" s="17">
        <v>27</v>
      </c>
      <c r="J33" s="17">
        <f>J32/2</f>
        <v>22</v>
      </c>
      <c r="K33" s="17">
        <v>15</v>
      </c>
      <c r="L33" s="17">
        <v>10</v>
      </c>
      <c r="M33" s="17">
        <v>7</v>
      </c>
      <c r="N33" s="17">
        <f>N32/2</f>
        <v>6</v>
      </c>
      <c r="O33" s="17">
        <f>O32/2</f>
        <v>6</v>
      </c>
      <c r="P33" s="113"/>
      <c r="Q33" s="115"/>
      <c r="R33" s="115"/>
      <c r="S33" s="115"/>
      <c r="T33" s="115"/>
      <c r="U33" s="115"/>
      <c r="V33" s="115"/>
      <c r="W33" s="115"/>
      <c r="X33" s="117"/>
      <c r="Y33" s="107"/>
    </row>
    <row r="34" spans="1:25" ht="15.75" customHeight="1" thickBot="1">
      <c r="A34" s="108" t="s">
        <v>28</v>
      </c>
      <c r="B34" s="108">
        <v>486</v>
      </c>
      <c r="C34" s="13" t="s">
        <v>3</v>
      </c>
      <c r="D34" s="110">
        <v>671</v>
      </c>
      <c r="E34" s="16">
        <v>107</v>
      </c>
      <c r="F34" s="19">
        <v>100</v>
      </c>
      <c r="G34" s="19">
        <v>93</v>
      </c>
      <c r="H34" s="19">
        <v>85</v>
      </c>
      <c r="I34" s="19">
        <v>63</v>
      </c>
      <c r="J34" s="19">
        <v>52</v>
      </c>
      <c r="K34" s="19">
        <v>39</v>
      </c>
      <c r="L34" s="19">
        <v>29</v>
      </c>
      <c r="M34" s="19">
        <v>23</v>
      </c>
      <c r="N34" s="19">
        <v>14</v>
      </c>
      <c r="O34" s="19">
        <v>12</v>
      </c>
      <c r="P34" s="19">
        <v>12</v>
      </c>
      <c r="Q34" s="112" t="s">
        <v>21</v>
      </c>
      <c r="R34" s="114">
        <f>SUM(D36-D34)</f>
        <v>8</v>
      </c>
      <c r="S34" s="114">
        <f>SUM(D38-D34)</f>
        <v>43.299999999999955</v>
      </c>
      <c r="T34" s="114">
        <f>D40-D34</f>
        <v>53.5</v>
      </c>
      <c r="U34" s="114">
        <f>D42-D34</f>
        <v>67.5</v>
      </c>
      <c r="V34" s="114">
        <f>D44-D34</f>
        <v>74.29999999999995</v>
      </c>
      <c r="W34" s="114">
        <f>D46-D34</f>
        <v>93</v>
      </c>
      <c r="X34" s="116">
        <f>W34+D34</f>
        <v>764</v>
      </c>
      <c r="Y34" s="106" t="s">
        <v>52</v>
      </c>
    </row>
    <row r="35" spans="1:25" ht="15.75" customHeight="1" thickBot="1">
      <c r="A35" s="109"/>
      <c r="B35" s="109"/>
      <c r="C35" s="14" t="s">
        <v>4</v>
      </c>
      <c r="D35" s="111"/>
      <c r="E35" s="17">
        <v>53</v>
      </c>
      <c r="F35" s="17">
        <f aca="true" t="shared" si="3" ref="F35:P35">F34/2</f>
        <v>50</v>
      </c>
      <c r="G35" s="17">
        <v>46</v>
      </c>
      <c r="H35" s="17">
        <v>42</v>
      </c>
      <c r="I35" s="17">
        <v>31</v>
      </c>
      <c r="J35" s="17">
        <f t="shared" si="3"/>
        <v>26</v>
      </c>
      <c r="K35" s="17">
        <v>19</v>
      </c>
      <c r="L35" s="17">
        <v>14</v>
      </c>
      <c r="M35" s="17">
        <v>11</v>
      </c>
      <c r="N35" s="17">
        <f t="shared" si="3"/>
        <v>7</v>
      </c>
      <c r="O35" s="17">
        <f t="shared" si="3"/>
        <v>6</v>
      </c>
      <c r="P35" s="17">
        <f t="shared" si="3"/>
        <v>6</v>
      </c>
      <c r="Q35" s="113"/>
      <c r="R35" s="115"/>
      <c r="S35" s="115"/>
      <c r="T35" s="115"/>
      <c r="U35" s="115"/>
      <c r="V35" s="115"/>
      <c r="W35" s="115"/>
      <c r="X35" s="117"/>
      <c r="Y35" s="107"/>
    </row>
    <row r="36" spans="1:25" ht="15.75" customHeight="1" thickBot="1">
      <c r="A36" s="108" t="s">
        <v>29</v>
      </c>
      <c r="B36" s="108">
        <v>636</v>
      </c>
      <c r="C36" s="13" t="s">
        <v>3</v>
      </c>
      <c r="D36" s="110">
        <v>679</v>
      </c>
      <c r="E36" s="16">
        <v>109</v>
      </c>
      <c r="F36" s="19">
        <v>102</v>
      </c>
      <c r="G36" s="19">
        <v>94</v>
      </c>
      <c r="H36" s="19">
        <v>86</v>
      </c>
      <c r="I36" s="19">
        <v>64</v>
      </c>
      <c r="J36" s="19">
        <v>53</v>
      </c>
      <c r="K36" s="19">
        <v>40</v>
      </c>
      <c r="L36" s="19">
        <v>30</v>
      </c>
      <c r="M36" s="19">
        <v>24</v>
      </c>
      <c r="N36" s="19">
        <v>15</v>
      </c>
      <c r="O36" s="19">
        <v>12</v>
      </c>
      <c r="P36" s="19">
        <v>12</v>
      </c>
      <c r="Q36" s="19">
        <v>12</v>
      </c>
      <c r="R36" s="112" t="s">
        <v>37</v>
      </c>
      <c r="S36" s="114">
        <f>D38-D36</f>
        <v>35.299999999999955</v>
      </c>
      <c r="T36" s="114">
        <f>D40-D36</f>
        <v>45.5</v>
      </c>
      <c r="U36" s="114">
        <f>D42-D36</f>
        <v>59.5</v>
      </c>
      <c r="V36" s="114">
        <f>D44-D36</f>
        <v>66.29999999999995</v>
      </c>
      <c r="W36" s="114">
        <f>D46-D36</f>
        <v>85</v>
      </c>
      <c r="X36" s="116">
        <f>W36+D36</f>
        <v>764</v>
      </c>
      <c r="Y36" s="106" t="s">
        <v>52</v>
      </c>
    </row>
    <row r="37" spans="1:25" ht="15.75" customHeight="1" thickBot="1">
      <c r="A37" s="109"/>
      <c r="B37" s="109"/>
      <c r="C37" s="14" t="s">
        <v>4</v>
      </c>
      <c r="D37" s="111"/>
      <c r="E37" s="17">
        <v>54</v>
      </c>
      <c r="F37" s="17">
        <f aca="true" t="shared" si="4" ref="F37:Q37">F36/2</f>
        <v>51</v>
      </c>
      <c r="G37" s="17">
        <f t="shared" si="4"/>
        <v>47</v>
      </c>
      <c r="H37" s="17">
        <f t="shared" si="4"/>
        <v>43</v>
      </c>
      <c r="I37" s="17">
        <f t="shared" si="4"/>
        <v>32</v>
      </c>
      <c r="J37" s="17">
        <v>26</v>
      </c>
      <c r="K37" s="17">
        <f t="shared" si="4"/>
        <v>20</v>
      </c>
      <c r="L37" s="17">
        <f t="shared" si="4"/>
        <v>15</v>
      </c>
      <c r="M37" s="17">
        <f t="shared" si="4"/>
        <v>12</v>
      </c>
      <c r="N37" s="17">
        <v>7</v>
      </c>
      <c r="O37" s="17">
        <f t="shared" si="4"/>
        <v>6</v>
      </c>
      <c r="P37" s="17">
        <f t="shared" si="4"/>
        <v>6</v>
      </c>
      <c r="Q37" s="17">
        <f t="shared" si="4"/>
        <v>6</v>
      </c>
      <c r="R37" s="113"/>
      <c r="S37" s="115"/>
      <c r="T37" s="115"/>
      <c r="U37" s="115"/>
      <c r="V37" s="115"/>
      <c r="W37" s="115"/>
      <c r="X37" s="117"/>
      <c r="Y37" s="107"/>
    </row>
    <row r="38" spans="1:25" ht="15.75" customHeight="1" thickBot="1">
      <c r="A38" s="108" t="s">
        <v>30</v>
      </c>
      <c r="B38" s="108">
        <v>647</v>
      </c>
      <c r="C38" s="13" t="s">
        <v>3</v>
      </c>
      <c r="D38" s="110">
        <v>714.3</v>
      </c>
      <c r="E38" s="16">
        <v>114</v>
      </c>
      <c r="F38" s="16">
        <v>107</v>
      </c>
      <c r="G38" s="16">
        <v>100</v>
      </c>
      <c r="H38" s="16">
        <v>92</v>
      </c>
      <c r="I38" s="16">
        <v>70</v>
      </c>
      <c r="J38" s="16">
        <v>59</v>
      </c>
      <c r="K38" s="16">
        <v>46</v>
      </c>
      <c r="L38" s="16">
        <v>35</v>
      </c>
      <c r="M38" s="16">
        <v>30</v>
      </c>
      <c r="N38" s="16">
        <v>21</v>
      </c>
      <c r="O38" s="16">
        <v>17</v>
      </c>
      <c r="P38" s="16">
        <v>15</v>
      </c>
      <c r="Q38" s="16">
        <v>12</v>
      </c>
      <c r="R38" s="16">
        <v>12</v>
      </c>
      <c r="S38" s="112" t="s">
        <v>38</v>
      </c>
      <c r="T38" s="114">
        <f>D40-D38</f>
        <v>10.200000000000045</v>
      </c>
      <c r="U38" s="114">
        <f>D42-D38</f>
        <v>24.200000000000045</v>
      </c>
      <c r="V38" s="114">
        <f>D44-D38</f>
        <v>31</v>
      </c>
      <c r="W38" s="114">
        <f>D46-D38</f>
        <v>49.700000000000045</v>
      </c>
      <c r="X38" s="116">
        <f>W38+D38</f>
        <v>764</v>
      </c>
      <c r="Y38" s="106" t="s">
        <v>52</v>
      </c>
    </row>
    <row r="39" spans="1:25" ht="15.75" customHeight="1" thickBot="1">
      <c r="A39" s="109"/>
      <c r="B39" s="109"/>
      <c r="C39" s="14" t="s">
        <v>4</v>
      </c>
      <c r="D39" s="111"/>
      <c r="E39" s="17">
        <f>E38/2</f>
        <v>57</v>
      </c>
      <c r="F39" s="17">
        <v>53</v>
      </c>
      <c r="G39" s="17">
        <f aca="true" t="shared" si="5" ref="G39:R39">G38/2</f>
        <v>50</v>
      </c>
      <c r="H39" s="17">
        <f t="shared" si="5"/>
        <v>46</v>
      </c>
      <c r="I39" s="17">
        <f t="shared" si="5"/>
        <v>35</v>
      </c>
      <c r="J39" s="17">
        <v>29</v>
      </c>
      <c r="K39" s="17">
        <f t="shared" si="5"/>
        <v>23</v>
      </c>
      <c r="L39" s="17">
        <v>17</v>
      </c>
      <c r="M39" s="17">
        <f t="shared" si="5"/>
        <v>15</v>
      </c>
      <c r="N39" s="17">
        <v>10</v>
      </c>
      <c r="O39" s="17">
        <v>8</v>
      </c>
      <c r="P39" s="17">
        <v>7</v>
      </c>
      <c r="Q39" s="17">
        <f t="shared" si="5"/>
        <v>6</v>
      </c>
      <c r="R39" s="17">
        <f t="shared" si="5"/>
        <v>6</v>
      </c>
      <c r="S39" s="113"/>
      <c r="T39" s="115"/>
      <c r="U39" s="115"/>
      <c r="V39" s="115"/>
      <c r="W39" s="115"/>
      <c r="X39" s="117"/>
      <c r="Y39" s="107"/>
    </row>
    <row r="40" spans="1:25" ht="15.75" customHeight="1" thickBot="1">
      <c r="A40" s="108" t="s">
        <v>54</v>
      </c>
      <c r="B40" s="108">
        <v>748</v>
      </c>
      <c r="C40" s="13" t="s">
        <v>3</v>
      </c>
      <c r="D40" s="110">
        <v>724.5</v>
      </c>
      <c r="E40" s="16">
        <v>116</v>
      </c>
      <c r="F40" s="18">
        <v>109</v>
      </c>
      <c r="G40" s="18">
        <v>102</v>
      </c>
      <c r="H40" s="18">
        <v>93</v>
      </c>
      <c r="I40" s="18">
        <v>71</v>
      </c>
      <c r="J40" s="18">
        <v>60</v>
      </c>
      <c r="K40" s="18">
        <v>48</v>
      </c>
      <c r="L40" s="18">
        <v>37</v>
      </c>
      <c r="M40" s="18">
        <v>31</v>
      </c>
      <c r="N40" s="18">
        <v>22</v>
      </c>
      <c r="O40" s="18">
        <v>19</v>
      </c>
      <c r="P40" s="18">
        <v>16</v>
      </c>
      <c r="Q40" s="18">
        <v>12</v>
      </c>
      <c r="R40" s="18">
        <v>12</v>
      </c>
      <c r="S40" s="18">
        <v>12</v>
      </c>
      <c r="T40" s="112" t="s">
        <v>53</v>
      </c>
      <c r="U40" s="114">
        <f>D42-D40</f>
        <v>14</v>
      </c>
      <c r="V40" s="114">
        <f>D44-D40</f>
        <v>20.799999999999955</v>
      </c>
      <c r="W40" s="114">
        <f>D46-D40</f>
        <v>39.5</v>
      </c>
      <c r="X40" s="116">
        <f>W40+D40</f>
        <v>764</v>
      </c>
      <c r="Y40" s="106" t="s">
        <v>52</v>
      </c>
    </row>
    <row r="41" spans="1:25" ht="15.75" customHeight="1" thickBot="1">
      <c r="A41" s="109"/>
      <c r="B41" s="109"/>
      <c r="C41" s="14" t="s">
        <v>4</v>
      </c>
      <c r="D41" s="111"/>
      <c r="E41" s="17">
        <f>E40/2</f>
        <v>58</v>
      </c>
      <c r="F41" s="17">
        <v>54</v>
      </c>
      <c r="G41" s="17">
        <f aca="true" t="shared" si="6" ref="G41:S41">G40/2</f>
        <v>51</v>
      </c>
      <c r="H41" s="17">
        <v>46</v>
      </c>
      <c r="I41" s="17">
        <v>35</v>
      </c>
      <c r="J41" s="17">
        <f t="shared" si="6"/>
        <v>30</v>
      </c>
      <c r="K41" s="17">
        <f t="shared" si="6"/>
        <v>24</v>
      </c>
      <c r="L41" s="17">
        <v>18</v>
      </c>
      <c r="M41" s="17">
        <v>15</v>
      </c>
      <c r="N41" s="17">
        <f t="shared" si="6"/>
        <v>11</v>
      </c>
      <c r="O41" s="17">
        <v>9</v>
      </c>
      <c r="P41" s="17">
        <f t="shared" si="6"/>
        <v>8</v>
      </c>
      <c r="Q41" s="17">
        <f t="shared" si="6"/>
        <v>6</v>
      </c>
      <c r="R41" s="17">
        <f t="shared" si="6"/>
        <v>6</v>
      </c>
      <c r="S41" s="17">
        <f t="shared" si="6"/>
        <v>6</v>
      </c>
      <c r="T41" s="113"/>
      <c r="U41" s="115"/>
      <c r="V41" s="115"/>
      <c r="W41" s="115"/>
      <c r="X41" s="117"/>
      <c r="Y41" s="107"/>
    </row>
    <row r="42" spans="1:25" ht="15.75" customHeight="1" thickBot="1">
      <c r="A42" s="108" t="s">
        <v>55</v>
      </c>
      <c r="B42" s="108">
        <v>752</v>
      </c>
      <c r="C42" s="13" t="s">
        <v>3</v>
      </c>
      <c r="D42" s="110">
        <v>738.5</v>
      </c>
      <c r="E42" s="16">
        <v>118</v>
      </c>
      <c r="F42" s="19">
        <v>111</v>
      </c>
      <c r="G42" s="19">
        <v>104</v>
      </c>
      <c r="H42" s="19">
        <v>96</v>
      </c>
      <c r="I42" s="19">
        <v>74</v>
      </c>
      <c r="J42" s="19">
        <v>62</v>
      </c>
      <c r="K42" s="19">
        <v>50</v>
      </c>
      <c r="L42" s="19">
        <v>39</v>
      </c>
      <c r="M42" s="19">
        <v>34</v>
      </c>
      <c r="N42" s="19">
        <v>25</v>
      </c>
      <c r="O42" s="19">
        <v>21</v>
      </c>
      <c r="P42" s="19">
        <v>19</v>
      </c>
      <c r="Q42" s="19">
        <v>12</v>
      </c>
      <c r="R42" s="19">
        <v>12</v>
      </c>
      <c r="S42" s="19">
        <v>12</v>
      </c>
      <c r="T42" s="19">
        <v>12</v>
      </c>
      <c r="U42" s="112" t="s">
        <v>57</v>
      </c>
      <c r="V42" s="114">
        <f>D44-D42</f>
        <v>6.7999999999999545</v>
      </c>
      <c r="W42" s="114">
        <f>D46-D42</f>
        <v>25.5</v>
      </c>
      <c r="X42" s="116">
        <f>W42+D42</f>
        <v>764</v>
      </c>
      <c r="Y42" s="106" t="s">
        <v>52</v>
      </c>
    </row>
    <row r="43" spans="1:25" ht="15.75" customHeight="1" thickBot="1">
      <c r="A43" s="109"/>
      <c r="B43" s="109"/>
      <c r="C43" s="14" t="s">
        <v>4</v>
      </c>
      <c r="D43" s="111"/>
      <c r="E43" s="17">
        <f>E42/2</f>
        <v>59</v>
      </c>
      <c r="F43" s="17">
        <v>55</v>
      </c>
      <c r="G43" s="17">
        <f aca="true" t="shared" si="7" ref="G43:T43">G42/2</f>
        <v>52</v>
      </c>
      <c r="H43" s="17">
        <f t="shared" si="7"/>
        <v>48</v>
      </c>
      <c r="I43" s="17">
        <f t="shared" si="7"/>
        <v>37</v>
      </c>
      <c r="J43" s="17">
        <f t="shared" si="7"/>
        <v>31</v>
      </c>
      <c r="K43" s="17">
        <f t="shared" si="7"/>
        <v>25</v>
      </c>
      <c r="L43" s="17">
        <v>19</v>
      </c>
      <c r="M43" s="17">
        <f t="shared" si="7"/>
        <v>17</v>
      </c>
      <c r="N43" s="17">
        <v>12</v>
      </c>
      <c r="O43" s="17">
        <v>10</v>
      </c>
      <c r="P43" s="17">
        <v>9</v>
      </c>
      <c r="Q43" s="17">
        <f t="shared" si="7"/>
        <v>6</v>
      </c>
      <c r="R43" s="17">
        <f t="shared" si="7"/>
        <v>6</v>
      </c>
      <c r="S43" s="17">
        <f t="shared" si="7"/>
        <v>6</v>
      </c>
      <c r="T43" s="17">
        <f t="shared" si="7"/>
        <v>6</v>
      </c>
      <c r="U43" s="113"/>
      <c r="V43" s="115"/>
      <c r="W43" s="115"/>
      <c r="X43" s="117"/>
      <c r="Y43" s="107"/>
    </row>
    <row r="44" spans="1:25" ht="15.75" customHeight="1" thickBot="1">
      <c r="A44" s="108" t="s">
        <v>56</v>
      </c>
      <c r="B44" s="108">
        <v>754</v>
      </c>
      <c r="C44" s="13" t="s">
        <v>3</v>
      </c>
      <c r="D44" s="110">
        <v>745.3</v>
      </c>
      <c r="E44" s="16">
        <v>119</v>
      </c>
      <c r="F44" s="19">
        <v>112</v>
      </c>
      <c r="G44" s="19">
        <v>105</v>
      </c>
      <c r="H44" s="19">
        <v>97</v>
      </c>
      <c r="I44" s="19">
        <v>75</v>
      </c>
      <c r="J44" s="19">
        <v>63</v>
      </c>
      <c r="K44" s="19">
        <v>51</v>
      </c>
      <c r="L44" s="19">
        <v>40</v>
      </c>
      <c r="M44" s="19">
        <v>35</v>
      </c>
      <c r="N44" s="19">
        <v>26</v>
      </c>
      <c r="O44" s="19">
        <v>22</v>
      </c>
      <c r="P44" s="19">
        <v>20</v>
      </c>
      <c r="Q44" s="19">
        <v>12</v>
      </c>
      <c r="R44" s="19">
        <v>12</v>
      </c>
      <c r="S44" s="19">
        <v>12</v>
      </c>
      <c r="T44" s="19">
        <v>12</v>
      </c>
      <c r="U44" s="19">
        <v>12</v>
      </c>
      <c r="V44" s="112" t="s">
        <v>58</v>
      </c>
      <c r="W44" s="114">
        <f>D46-D44</f>
        <v>18.700000000000045</v>
      </c>
      <c r="X44" s="116">
        <f>W44+D44</f>
        <v>764</v>
      </c>
      <c r="Y44" s="106" t="s">
        <v>52</v>
      </c>
    </row>
    <row r="45" spans="1:25" ht="15.75" customHeight="1" thickBot="1">
      <c r="A45" s="109"/>
      <c r="B45" s="109"/>
      <c r="C45" s="14" t="s">
        <v>4</v>
      </c>
      <c r="D45" s="111"/>
      <c r="E45" s="17">
        <v>59</v>
      </c>
      <c r="F45" s="17">
        <f aca="true" t="shared" si="8" ref="F45:U45">F44/2</f>
        <v>56</v>
      </c>
      <c r="G45" s="17">
        <v>52</v>
      </c>
      <c r="H45" s="17">
        <v>48</v>
      </c>
      <c r="I45" s="17">
        <v>37</v>
      </c>
      <c r="J45" s="17">
        <v>31</v>
      </c>
      <c r="K45" s="17">
        <v>25</v>
      </c>
      <c r="L45" s="17">
        <f t="shared" si="8"/>
        <v>20</v>
      </c>
      <c r="M45" s="17">
        <v>17</v>
      </c>
      <c r="N45" s="17">
        <f t="shared" si="8"/>
        <v>13</v>
      </c>
      <c r="O45" s="17">
        <f t="shared" si="8"/>
        <v>11</v>
      </c>
      <c r="P45" s="17">
        <f t="shared" si="8"/>
        <v>10</v>
      </c>
      <c r="Q45" s="17">
        <f t="shared" si="8"/>
        <v>6</v>
      </c>
      <c r="R45" s="17">
        <f t="shared" si="8"/>
        <v>6</v>
      </c>
      <c r="S45" s="17">
        <f t="shared" si="8"/>
        <v>6</v>
      </c>
      <c r="T45" s="17">
        <f t="shared" si="8"/>
        <v>6</v>
      </c>
      <c r="U45" s="17">
        <f t="shared" si="8"/>
        <v>6</v>
      </c>
      <c r="V45" s="113"/>
      <c r="W45" s="115"/>
      <c r="X45" s="117"/>
      <c r="Y45" s="107"/>
    </row>
    <row r="46" spans="1:23" ht="15.75" customHeight="1" thickBot="1">
      <c r="A46" s="108" t="s">
        <v>31</v>
      </c>
      <c r="B46" s="108">
        <v>608</v>
      </c>
      <c r="C46" s="13" t="s">
        <v>3</v>
      </c>
      <c r="D46" s="110">
        <v>764</v>
      </c>
      <c r="E46" s="16">
        <v>122</v>
      </c>
      <c r="F46" s="19">
        <v>115</v>
      </c>
      <c r="G46" s="19">
        <v>108</v>
      </c>
      <c r="H46" s="19">
        <v>100</v>
      </c>
      <c r="I46" s="19">
        <v>78</v>
      </c>
      <c r="J46" s="19">
        <v>66</v>
      </c>
      <c r="K46" s="19">
        <v>54</v>
      </c>
      <c r="L46" s="19">
        <v>43</v>
      </c>
      <c r="M46" s="19">
        <v>38</v>
      </c>
      <c r="N46" s="19">
        <v>29</v>
      </c>
      <c r="O46" s="19">
        <v>25</v>
      </c>
      <c r="P46" s="19">
        <v>23</v>
      </c>
      <c r="Q46" s="19">
        <v>15</v>
      </c>
      <c r="R46" s="19">
        <v>14</v>
      </c>
      <c r="S46" s="19">
        <v>12</v>
      </c>
      <c r="T46" s="19">
        <v>12</v>
      </c>
      <c r="U46" s="19">
        <v>12</v>
      </c>
      <c r="V46" s="19">
        <v>12</v>
      </c>
      <c r="W46" s="112" t="s">
        <v>34</v>
      </c>
    </row>
    <row r="47" spans="1:23" ht="15.75" customHeight="1" thickBot="1">
      <c r="A47" s="109"/>
      <c r="B47" s="109"/>
      <c r="C47" s="15" t="s">
        <v>4</v>
      </c>
      <c r="D47" s="111"/>
      <c r="E47" s="17">
        <f>E46/2</f>
        <v>61</v>
      </c>
      <c r="F47" s="17">
        <v>57</v>
      </c>
      <c r="G47" s="17">
        <f aca="true" t="shared" si="9" ref="G47:V47">G46/2</f>
        <v>54</v>
      </c>
      <c r="H47" s="17">
        <f t="shared" si="9"/>
        <v>50</v>
      </c>
      <c r="I47" s="17">
        <f t="shared" si="9"/>
        <v>39</v>
      </c>
      <c r="J47" s="17">
        <f t="shared" si="9"/>
        <v>33</v>
      </c>
      <c r="K47" s="17">
        <f t="shared" si="9"/>
        <v>27</v>
      </c>
      <c r="L47" s="17">
        <v>21</v>
      </c>
      <c r="M47" s="17">
        <f t="shared" si="9"/>
        <v>19</v>
      </c>
      <c r="N47" s="17">
        <v>14</v>
      </c>
      <c r="O47" s="17">
        <v>12</v>
      </c>
      <c r="P47" s="17">
        <v>11</v>
      </c>
      <c r="Q47" s="17">
        <v>7</v>
      </c>
      <c r="R47" s="17">
        <f t="shared" si="9"/>
        <v>7</v>
      </c>
      <c r="S47" s="17">
        <f t="shared" si="9"/>
        <v>6</v>
      </c>
      <c r="T47" s="17">
        <f t="shared" si="9"/>
        <v>6</v>
      </c>
      <c r="U47" s="17">
        <f t="shared" si="9"/>
        <v>6</v>
      </c>
      <c r="V47" s="17">
        <f t="shared" si="9"/>
        <v>6</v>
      </c>
      <c r="W47" s="113"/>
    </row>
    <row r="49" ht="13.5" thickBot="1"/>
    <row r="50" spans="1:23" ht="29.25" thickBot="1">
      <c r="A50" s="146" t="s">
        <v>76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50"/>
    </row>
    <row r="51" spans="1:23" ht="16.5" customHeight="1">
      <c r="A51" s="21"/>
      <c r="B51" s="130" t="s">
        <v>46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2"/>
    </row>
    <row r="52" spans="1:23" ht="16.5" customHeight="1">
      <c r="A52" s="22"/>
      <c r="B52" s="133" t="s">
        <v>22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</row>
    <row r="53" spans="1:23" ht="16.5" customHeight="1" thickBot="1">
      <c r="A53" s="22"/>
      <c r="B53" s="133" t="s">
        <v>80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</row>
    <row r="54" spans="1:23" ht="16.5" customHeight="1" thickBot="1">
      <c r="A54" s="22"/>
      <c r="B54" s="7"/>
      <c r="C54" s="8"/>
      <c r="D54" s="8"/>
      <c r="E54" s="8"/>
      <c r="F54" s="8"/>
      <c r="G54" s="8"/>
      <c r="H54" s="8"/>
      <c r="I54" s="8"/>
      <c r="J54" s="8"/>
      <c r="K54" s="136" t="s">
        <v>79</v>
      </c>
      <c r="L54" s="137"/>
      <c r="M54" s="137"/>
      <c r="N54" s="138"/>
      <c r="O54" s="8"/>
      <c r="P54" s="8"/>
      <c r="Q54" s="8"/>
      <c r="R54" s="8"/>
      <c r="S54" s="8"/>
      <c r="T54" s="8"/>
      <c r="U54" s="8"/>
      <c r="V54" s="8"/>
      <c r="W54" s="9"/>
    </row>
    <row r="55" spans="1:23" ht="16.5" customHeight="1" thickBot="1">
      <c r="A55" s="22"/>
      <c r="B55" s="10"/>
      <c r="C55" s="11"/>
      <c r="D55" s="11"/>
      <c r="E55" s="11"/>
      <c r="F55" s="11"/>
      <c r="G55" s="11"/>
      <c r="H55" s="11"/>
      <c r="I55" s="11"/>
      <c r="J55" s="11"/>
      <c r="K55" s="139">
        <v>0.13</v>
      </c>
      <c r="L55" s="140"/>
      <c r="M55" s="140"/>
      <c r="N55" s="141"/>
      <c r="O55" s="11"/>
      <c r="P55" s="11"/>
      <c r="Q55" s="11"/>
      <c r="R55" s="11"/>
      <c r="S55" s="11"/>
      <c r="T55" s="11"/>
      <c r="U55" s="11"/>
      <c r="V55" s="11"/>
      <c r="W55" s="12"/>
    </row>
    <row r="56" spans="1:23" ht="16.5" customHeight="1" thickBot="1">
      <c r="A56" s="142" t="s">
        <v>0</v>
      </c>
      <c r="B56" s="143"/>
      <c r="C56" s="144" t="s">
        <v>1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3"/>
    </row>
    <row r="57" spans="1:23" ht="16.5" customHeight="1">
      <c r="A57" s="112" t="s">
        <v>47</v>
      </c>
      <c r="B57" s="112" t="s">
        <v>48</v>
      </c>
      <c r="C57" s="112" t="s">
        <v>40</v>
      </c>
      <c r="D57" s="112" t="s">
        <v>45</v>
      </c>
      <c r="E57" s="112" t="s">
        <v>59</v>
      </c>
      <c r="F57" s="112" t="s">
        <v>35</v>
      </c>
      <c r="G57" s="112" t="s">
        <v>20</v>
      </c>
      <c r="H57" s="112" t="s">
        <v>32</v>
      </c>
      <c r="I57" s="112" t="s">
        <v>13</v>
      </c>
      <c r="J57" s="112" t="s">
        <v>14</v>
      </c>
      <c r="K57" s="112" t="s">
        <v>15</v>
      </c>
      <c r="L57" s="112" t="s">
        <v>44</v>
      </c>
      <c r="M57" s="112" t="s">
        <v>16</v>
      </c>
      <c r="N57" s="112" t="s">
        <v>33</v>
      </c>
      <c r="O57" s="112" t="s">
        <v>70</v>
      </c>
      <c r="P57" s="112" t="s">
        <v>36</v>
      </c>
      <c r="Q57" s="112" t="s">
        <v>21</v>
      </c>
      <c r="R57" s="112" t="s">
        <v>37</v>
      </c>
      <c r="S57" s="112" t="s">
        <v>38</v>
      </c>
      <c r="T57" s="112" t="s">
        <v>53</v>
      </c>
      <c r="U57" s="112" t="s">
        <v>57</v>
      </c>
      <c r="V57" s="112" t="s">
        <v>58</v>
      </c>
      <c r="W57" s="112" t="s">
        <v>34</v>
      </c>
    </row>
    <row r="58" spans="1:23" ht="16.5" customHeight="1" thickBo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5" ht="16.5" customHeight="1" thickBot="1">
      <c r="A59" s="108" t="s">
        <v>60</v>
      </c>
      <c r="B59" s="108">
        <v>1</v>
      </c>
      <c r="C59" s="13" t="s">
        <v>3</v>
      </c>
      <c r="D59" s="110">
        <v>0</v>
      </c>
      <c r="E59" s="112" t="s">
        <v>59</v>
      </c>
      <c r="F59" s="151" t="s">
        <v>71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3"/>
      <c r="X59" s="160" t="s">
        <v>51</v>
      </c>
      <c r="Y59" s="119"/>
    </row>
    <row r="60" spans="1:25" ht="16.5" customHeight="1" thickBot="1">
      <c r="A60" s="109"/>
      <c r="B60" s="109"/>
      <c r="C60" s="15" t="s">
        <v>4</v>
      </c>
      <c r="D60" s="111"/>
      <c r="E60" s="113"/>
      <c r="F60" s="154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6"/>
      <c r="X60" s="161"/>
      <c r="Y60" s="121"/>
    </row>
    <row r="61" spans="1:25" ht="16.5" customHeight="1" thickBot="1">
      <c r="A61" s="108" t="s">
        <v>39</v>
      </c>
      <c r="B61" s="108">
        <v>4</v>
      </c>
      <c r="C61" s="13" t="s">
        <v>3</v>
      </c>
      <c r="D61" s="110">
        <v>43.1</v>
      </c>
      <c r="E61" s="16">
        <v>8</v>
      </c>
      <c r="F61" s="112" t="s">
        <v>35</v>
      </c>
      <c r="G61" s="114">
        <f>SUM(D63-D61)</f>
        <v>45.99999999999999</v>
      </c>
      <c r="H61" s="114">
        <f>SUM(D65-D61)</f>
        <v>97.6</v>
      </c>
      <c r="I61" s="114">
        <f>SUM(D67-D61)</f>
        <v>235.20000000000002</v>
      </c>
      <c r="J61" s="114">
        <f>SUM(D69-D61)</f>
        <v>305.29999999999995</v>
      </c>
      <c r="K61" s="114">
        <f>SUM(D71-D61)</f>
        <v>383.5</v>
      </c>
      <c r="L61" s="114">
        <f>SUM(D73-D61)</f>
        <v>449.59999999999997</v>
      </c>
      <c r="M61" s="114">
        <f>SUM(D75-D61)</f>
        <v>485.29999999999995</v>
      </c>
      <c r="N61" s="114">
        <f>SUM(D77-D61)</f>
        <v>541.6999999999999</v>
      </c>
      <c r="O61" s="114">
        <f>D79-D61</f>
        <v>562.6999999999999</v>
      </c>
      <c r="P61" s="114">
        <f>SUM(D81-D61)</f>
        <v>579.4</v>
      </c>
      <c r="Q61" s="114">
        <f>SUM(D83-D61)</f>
        <v>627.9</v>
      </c>
      <c r="R61" s="114">
        <f>SUM(D85-D61)</f>
        <v>635.9</v>
      </c>
      <c r="S61" s="114">
        <f>SUM(D87-D61)</f>
        <v>671.1999999999999</v>
      </c>
      <c r="T61" s="114">
        <f>D89-D61</f>
        <v>681.4</v>
      </c>
      <c r="U61" s="114">
        <f>D91-D61</f>
        <v>695.4</v>
      </c>
      <c r="V61" s="114">
        <f>D93-D61</f>
        <v>702.1999999999999</v>
      </c>
      <c r="W61" s="114">
        <f>D95-D61</f>
        <v>720.9</v>
      </c>
      <c r="X61" s="116">
        <f>W61+D61</f>
        <v>764</v>
      </c>
      <c r="Y61" s="106" t="s">
        <v>52</v>
      </c>
    </row>
    <row r="62" spans="1:25" ht="16.5" customHeight="1" thickBot="1">
      <c r="A62" s="109"/>
      <c r="B62" s="109"/>
      <c r="C62" s="14" t="s">
        <v>4</v>
      </c>
      <c r="D62" s="111"/>
      <c r="E62" s="17">
        <f>E61/2</f>
        <v>4</v>
      </c>
      <c r="F62" s="113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7"/>
      <c r="Y62" s="107"/>
    </row>
    <row r="63" spans="1:25" ht="16.5" customHeight="1" thickBot="1">
      <c r="A63" s="108" t="s">
        <v>2</v>
      </c>
      <c r="B63" s="108">
        <v>8</v>
      </c>
      <c r="C63" s="13" t="s">
        <v>3</v>
      </c>
      <c r="D63" s="110">
        <v>89.1</v>
      </c>
      <c r="E63" s="16">
        <f>'1-2 HABANA-SANTIAGO-HABANA'!E47</f>
        <v>10</v>
      </c>
      <c r="F63" s="18">
        <v>8</v>
      </c>
      <c r="G63" s="112" t="s">
        <v>20</v>
      </c>
      <c r="H63" s="114">
        <f>SUM(D65-D63)</f>
        <v>51.599999999999994</v>
      </c>
      <c r="I63" s="114">
        <f>SUM(D67-D63)</f>
        <v>189.20000000000002</v>
      </c>
      <c r="J63" s="114">
        <f>SUM(D69-D63)</f>
        <v>259.29999999999995</v>
      </c>
      <c r="K63" s="114">
        <f>SUM(D71-D63)</f>
        <v>337.5</v>
      </c>
      <c r="L63" s="114">
        <f>SUM(D73-D63)</f>
        <v>403.6</v>
      </c>
      <c r="M63" s="114">
        <f>SUM(D75-D63)</f>
        <v>439.29999999999995</v>
      </c>
      <c r="N63" s="114">
        <f>SUM(D77-D63)</f>
        <v>495.69999999999993</v>
      </c>
      <c r="O63" s="114">
        <f>D79-D63</f>
        <v>516.6999999999999</v>
      </c>
      <c r="P63" s="114">
        <f>SUM(D81-D63)</f>
        <v>533.4</v>
      </c>
      <c r="Q63" s="114">
        <f>SUM(D83-D63)</f>
        <v>581.9</v>
      </c>
      <c r="R63" s="114">
        <f>SUM(D85-D63)</f>
        <v>589.9</v>
      </c>
      <c r="S63" s="114">
        <f>SUM(D87-D63)</f>
        <v>625.1999999999999</v>
      </c>
      <c r="T63" s="114">
        <f>D89-D63</f>
        <v>635.4</v>
      </c>
      <c r="U63" s="114">
        <f>D91-D63</f>
        <v>649.4</v>
      </c>
      <c r="V63" s="114">
        <f>D93-D63</f>
        <v>656.1999999999999</v>
      </c>
      <c r="W63" s="114">
        <f>D95-D63</f>
        <v>674.9</v>
      </c>
      <c r="X63" s="116">
        <f>W63+D63</f>
        <v>764</v>
      </c>
      <c r="Y63" s="106" t="s">
        <v>52</v>
      </c>
    </row>
    <row r="64" spans="1:25" ht="16.5" customHeight="1" thickBot="1">
      <c r="A64" s="109"/>
      <c r="B64" s="109"/>
      <c r="C64" s="14" t="s">
        <v>4</v>
      </c>
      <c r="D64" s="111"/>
      <c r="E64" s="17">
        <f>E63/2</f>
        <v>5</v>
      </c>
      <c r="F64" s="17">
        <f>F63/2</f>
        <v>4</v>
      </c>
      <c r="G64" s="113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7"/>
      <c r="Y64" s="107"/>
    </row>
    <row r="65" spans="1:25" ht="16.5" customHeight="1" thickBot="1">
      <c r="A65" s="108" t="s">
        <v>25</v>
      </c>
      <c r="B65" s="108">
        <v>12</v>
      </c>
      <c r="C65" s="13" t="s">
        <v>3</v>
      </c>
      <c r="D65" s="110">
        <v>140.7</v>
      </c>
      <c r="E65" s="16">
        <v>18</v>
      </c>
      <c r="F65" s="18">
        <v>13</v>
      </c>
      <c r="G65" s="19">
        <v>8</v>
      </c>
      <c r="H65" s="112" t="s">
        <v>32</v>
      </c>
      <c r="I65" s="114">
        <f>SUM(D67-D65)</f>
        <v>137.60000000000002</v>
      </c>
      <c r="J65" s="114">
        <f>SUM(D69-D65)</f>
        <v>207.7</v>
      </c>
      <c r="K65" s="114">
        <f>SUM(D71-D65)</f>
        <v>285.90000000000003</v>
      </c>
      <c r="L65" s="114">
        <f>SUM(D73-D65)</f>
        <v>352</v>
      </c>
      <c r="M65" s="114">
        <f>SUM(D75-D65)</f>
        <v>387.7</v>
      </c>
      <c r="N65" s="114">
        <f>SUM(D77-D65)</f>
        <v>444.09999999999997</v>
      </c>
      <c r="O65" s="114">
        <f>D79-D65</f>
        <v>465.09999999999997</v>
      </c>
      <c r="P65" s="114">
        <f>SUM(D81-D65)</f>
        <v>481.8</v>
      </c>
      <c r="Q65" s="114">
        <f>SUM(D83-D65)</f>
        <v>530.3</v>
      </c>
      <c r="R65" s="114">
        <f>SUM(D85-D65)</f>
        <v>538.3</v>
      </c>
      <c r="S65" s="114">
        <f>SUM(D87-D65)</f>
        <v>573.5999999999999</v>
      </c>
      <c r="T65" s="114">
        <f>D89-D65</f>
        <v>583.8</v>
      </c>
      <c r="U65" s="114">
        <f>D91-D65</f>
        <v>597.8</v>
      </c>
      <c r="V65" s="114">
        <f>D93-D65</f>
        <v>604.5999999999999</v>
      </c>
      <c r="W65" s="114">
        <f>D95-D65</f>
        <v>623.3</v>
      </c>
      <c r="X65" s="116">
        <f>W65+D65</f>
        <v>764</v>
      </c>
      <c r="Y65" s="106" t="s">
        <v>52</v>
      </c>
    </row>
    <row r="66" spans="1:25" ht="16.5" customHeight="1" thickBot="1">
      <c r="A66" s="109"/>
      <c r="B66" s="109"/>
      <c r="C66" s="14" t="s">
        <v>4</v>
      </c>
      <c r="D66" s="111"/>
      <c r="E66" s="17">
        <f>E65/2</f>
        <v>9</v>
      </c>
      <c r="F66" s="17">
        <v>6</v>
      </c>
      <c r="G66" s="17">
        <f>G65/2</f>
        <v>4</v>
      </c>
      <c r="H66" s="113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7"/>
      <c r="Y66" s="107"/>
    </row>
    <row r="67" spans="1:25" ht="16.5" customHeight="1" thickBot="1">
      <c r="A67" s="108" t="s">
        <v>6</v>
      </c>
      <c r="B67" s="108">
        <v>209</v>
      </c>
      <c r="C67" s="13" t="s">
        <v>3</v>
      </c>
      <c r="D67" s="110">
        <v>278.3</v>
      </c>
      <c r="E67" s="16">
        <f>'1-2 HABANA-SANTIAGO-HABANA'!E49</f>
        <v>30</v>
      </c>
      <c r="F67" s="18">
        <v>31</v>
      </c>
      <c r="G67" s="16">
        <v>25</v>
      </c>
      <c r="H67" s="16">
        <v>18</v>
      </c>
      <c r="I67" s="112" t="s">
        <v>13</v>
      </c>
      <c r="J67" s="114">
        <f>SUM(D69-D67)</f>
        <v>70.09999999999997</v>
      </c>
      <c r="K67" s="114">
        <f>SUM(D71-D67)</f>
        <v>148.3</v>
      </c>
      <c r="L67" s="114">
        <f>SUM(D73-D67)</f>
        <v>214.39999999999998</v>
      </c>
      <c r="M67" s="114">
        <f>SUM(D75-D67)</f>
        <v>250.09999999999997</v>
      </c>
      <c r="N67" s="114">
        <f>SUM(D77-D67)</f>
        <v>306.49999999999994</v>
      </c>
      <c r="O67" s="114">
        <f>D79-D67</f>
        <v>327.49999999999994</v>
      </c>
      <c r="P67" s="114">
        <f>SUM(D81-D67)</f>
        <v>344.2</v>
      </c>
      <c r="Q67" s="114">
        <f>SUM(D83-D67)</f>
        <v>392.7</v>
      </c>
      <c r="R67" s="114">
        <f>SUM(D85-D67)</f>
        <v>400.7</v>
      </c>
      <c r="S67" s="114">
        <f>SUM(D87-D67)</f>
        <v>435.99999999999994</v>
      </c>
      <c r="T67" s="114">
        <f>D89-D67</f>
        <v>446.2</v>
      </c>
      <c r="U67" s="114">
        <f>D91-D67</f>
        <v>460.2</v>
      </c>
      <c r="V67" s="114">
        <f>D93-D67</f>
        <v>466.99999999999994</v>
      </c>
      <c r="W67" s="114">
        <f>D95-D67</f>
        <v>485.7</v>
      </c>
      <c r="X67" s="116">
        <f>W67+D67</f>
        <v>764</v>
      </c>
      <c r="Y67" s="106" t="s">
        <v>52</v>
      </c>
    </row>
    <row r="68" spans="1:25" ht="16.5" customHeight="1" thickBot="1">
      <c r="A68" s="109"/>
      <c r="B68" s="109"/>
      <c r="C68" s="14" t="s">
        <v>4</v>
      </c>
      <c r="D68" s="111"/>
      <c r="E68" s="17">
        <f>E67/2</f>
        <v>15</v>
      </c>
      <c r="F68" s="17">
        <v>14</v>
      </c>
      <c r="G68" s="17">
        <v>12</v>
      </c>
      <c r="H68" s="17">
        <f>H67/2</f>
        <v>9</v>
      </c>
      <c r="I68" s="113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7"/>
      <c r="Y68" s="107"/>
    </row>
    <row r="69" spans="1:25" ht="16.5" customHeight="1" thickBot="1">
      <c r="A69" s="108" t="s">
        <v>5</v>
      </c>
      <c r="B69" s="108">
        <v>217</v>
      </c>
      <c r="C69" s="13" t="s">
        <v>3</v>
      </c>
      <c r="D69" s="110">
        <v>348.4</v>
      </c>
      <c r="E69" s="18">
        <v>38</v>
      </c>
      <c r="F69" s="18">
        <v>37</v>
      </c>
      <c r="G69" s="18">
        <v>34</v>
      </c>
      <c r="H69" s="18">
        <f>J65*K55</f>
        <v>27.000999999999998</v>
      </c>
      <c r="I69" s="18">
        <v>9</v>
      </c>
      <c r="J69" s="112" t="s">
        <v>14</v>
      </c>
      <c r="K69" s="114">
        <f>SUM(D71-D69)</f>
        <v>78.20000000000005</v>
      </c>
      <c r="L69" s="114">
        <f>SUM(D73-D69)</f>
        <v>144.3</v>
      </c>
      <c r="M69" s="114">
        <f>SUM(D75-D69)</f>
        <v>180</v>
      </c>
      <c r="N69" s="114">
        <f>SUM(D77-D69)</f>
        <v>236.39999999999998</v>
      </c>
      <c r="O69" s="114">
        <f>D79-D69</f>
        <v>257.4</v>
      </c>
      <c r="P69" s="114">
        <f>SUM(D81-D69)</f>
        <v>274.1</v>
      </c>
      <c r="Q69" s="114">
        <f>SUM(D83-D69)</f>
        <v>322.6</v>
      </c>
      <c r="R69" s="114">
        <f>SUM(D85-D69)</f>
        <v>330.6</v>
      </c>
      <c r="S69" s="114">
        <f>SUM(D87-D69)</f>
        <v>365.9</v>
      </c>
      <c r="T69" s="114">
        <f>D89-D69</f>
        <v>376.1</v>
      </c>
      <c r="U69" s="114">
        <f>D91-D69</f>
        <v>390.1</v>
      </c>
      <c r="V69" s="114">
        <f>D93-D69</f>
        <v>396.9</v>
      </c>
      <c r="W69" s="114">
        <f>D95-D69</f>
        <v>415.6</v>
      </c>
      <c r="X69" s="116">
        <f>W69+D69</f>
        <v>764</v>
      </c>
      <c r="Y69" s="106" t="s">
        <v>52</v>
      </c>
    </row>
    <row r="70" spans="1:25" ht="16.5" customHeight="1" thickBot="1">
      <c r="A70" s="109"/>
      <c r="B70" s="109"/>
      <c r="C70" s="14" t="s">
        <v>4</v>
      </c>
      <c r="D70" s="111"/>
      <c r="E70" s="17">
        <f>E69/2</f>
        <v>19</v>
      </c>
      <c r="F70" s="17">
        <v>18</v>
      </c>
      <c r="G70" s="17">
        <f>G69/2</f>
        <v>17</v>
      </c>
      <c r="H70" s="17">
        <v>13</v>
      </c>
      <c r="I70" s="17">
        <v>4</v>
      </c>
      <c r="J70" s="113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7"/>
      <c r="Y70" s="107"/>
    </row>
    <row r="71" spans="1:25" ht="16.5" customHeight="1" thickBot="1">
      <c r="A71" s="108" t="s">
        <v>7</v>
      </c>
      <c r="B71" s="108">
        <v>402</v>
      </c>
      <c r="C71" s="13" t="s">
        <v>3</v>
      </c>
      <c r="D71" s="110">
        <v>426.6</v>
      </c>
      <c r="E71" s="19">
        <f>'1-2 HABANA-SANTIAGO-HABANA'!E53</f>
        <v>45</v>
      </c>
      <c r="F71" s="18">
        <v>50</v>
      </c>
      <c r="G71" s="19">
        <v>44</v>
      </c>
      <c r="H71" s="19">
        <v>37</v>
      </c>
      <c r="I71" s="19">
        <v>19</v>
      </c>
      <c r="J71" s="19">
        <v>10</v>
      </c>
      <c r="K71" s="112" t="s">
        <v>15</v>
      </c>
      <c r="L71" s="114">
        <f>SUM(D73-D71)</f>
        <v>66.09999999999997</v>
      </c>
      <c r="M71" s="114">
        <f>SUM(D75-D71)</f>
        <v>101.79999999999995</v>
      </c>
      <c r="N71" s="114">
        <f>SUM(D77-D71)</f>
        <v>158.19999999999993</v>
      </c>
      <c r="O71" s="114">
        <f>D79-D71</f>
        <v>179.19999999999993</v>
      </c>
      <c r="P71" s="114">
        <f>SUM(D81-D71)</f>
        <v>195.89999999999998</v>
      </c>
      <c r="Q71" s="114">
        <f>SUM(D83-D71)</f>
        <v>244.39999999999998</v>
      </c>
      <c r="R71" s="114">
        <f>SUM(D85-D71)</f>
        <v>252.39999999999998</v>
      </c>
      <c r="S71" s="114">
        <f>SUM(D87-D71)</f>
        <v>287.69999999999993</v>
      </c>
      <c r="T71" s="114">
        <f>D89-D71</f>
        <v>297.9</v>
      </c>
      <c r="U71" s="114">
        <f>D91-D71</f>
        <v>311.9</v>
      </c>
      <c r="V71" s="114">
        <f>D93-D71</f>
        <v>318.69999999999993</v>
      </c>
      <c r="W71" s="114">
        <f>D95-D71</f>
        <v>337.4</v>
      </c>
      <c r="X71" s="116">
        <f>W71+D71</f>
        <v>764</v>
      </c>
      <c r="Y71" s="106" t="s">
        <v>52</v>
      </c>
    </row>
    <row r="72" spans="1:25" ht="16.5" customHeight="1" thickBot="1">
      <c r="A72" s="109"/>
      <c r="B72" s="109"/>
      <c r="C72" s="14" t="s">
        <v>4</v>
      </c>
      <c r="D72" s="111"/>
      <c r="E72" s="17">
        <v>22</v>
      </c>
      <c r="F72" s="17">
        <f>F71/2</f>
        <v>25</v>
      </c>
      <c r="G72" s="17">
        <f>G71/2</f>
        <v>22</v>
      </c>
      <c r="H72" s="17">
        <v>18</v>
      </c>
      <c r="I72" s="17">
        <v>9</v>
      </c>
      <c r="J72" s="17">
        <f>J71/2</f>
        <v>5</v>
      </c>
      <c r="K72" s="113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7"/>
      <c r="Y72" s="107"/>
    </row>
    <row r="73" spans="1:25" ht="16.5" customHeight="1" thickBot="1">
      <c r="A73" s="108" t="s">
        <v>41</v>
      </c>
      <c r="B73" s="108">
        <v>411</v>
      </c>
      <c r="C73" s="13" t="s">
        <v>3</v>
      </c>
      <c r="D73" s="110">
        <v>492.7</v>
      </c>
      <c r="E73" s="16">
        <v>54</v>
      </c>
      <c r="F73" s="18">
        <v>53</v>
      </c>
      <c r="G73" s="19">
        <v>48</v>
      </c>
      <c r="H73" s="19">
        <v>42</v>
      </c>
      <c r="I73" s="19">
        <v>28</v>
      </c>
      <c r="J73" s="19">
        <v>19</v>
      </c>
      <c r="K73" s="19">
        <v>9</v>
      </c>
      <c r="L73" s="112" t="s">
        <v>44</v>
      </c>
      <c r="M73" s="114">
        <f>SUM(D75-D73)</f>
        <v>35.69999999999999</v>
      </c>
      <c r="N73" s="114">
        <f>SUM(D77-D73)</f>
        <v>92.09999999999997</v>
      </c>
      <c r="O73" s="114">
        <f>D79-D73</f>
        <v>113.09999999999997</v>
      </c>
      <c r="P73" s="114">
        <f>SUM(D81-D73)</f>
        <v>129.8</v>
      </c>
      <c r="Q73" s="114">
        <f>SUM(D83-D73)</f>
        <v>178.3</v>
      </c>
      <c r="R73" s="114">
        <f>SUM(D85-D73)</f>
        <v>186.3</v>
      </c>
      <c r="S73" s="114">
        <f>SUM(D87-D73)</f>
        <v>221.59999999999997</v>
      </c>
      <c r="T73" s="114">
        <f>D89-D73</f>
        <v>231.8</v>
      </c>
      <c r="U73" s="114">
        <f>D91-D73</f>
        <v>245.8</v>
      </c>
      <c r="V73" s="114">
        <f>D93-D73</f>
        <v>252.59999999999997</v>
      </c>
      <c r="W73" s="114">
        <f>D95-D73</f>
        <v>271.3</v>
      </c>
      <c r="X73" s="116">
        <f>W73+D73</f>
        <v>764</v>
      </c>
      <c r="Y73" s="106" t="s">
        <v>52</v>
      </c>
    </row>
    <row r="74" spans="1:25" ht="16.5" customHeight="1" thickBot="1">
      <c r="A74" s="109"/>
      <c r="B74" s="109"/>
      <c r="C74" s="14" t="s">
        <v>4</v>
      </c>
      <c r="D74" s="111"/>
      <c r="E74" s="17">
        <f>E73/2</f>
        <v>27</v>
      </c>
      <c r="F74" s="17">
        <v>26</v>
      </c>
      <c r="G74" s="17">
        <f>G73/2</f>
        <v>24</v>
      </c>
      <c r="H74" s="17">
        <f>H73/2</f>
        <v>21</v>
      </c>
      <c r="I74" s="17">
        <f>I73/2</f>
        <v>14</v>
      </c>
      <c r="J74" s="17">
        <v>9</v>
      </c>
      <c r="K74" s="17">
        <v>4</v>
      </c>
      <c r="L74" s="113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7"/>
      <c r="Y74" s="107"/>
    </row>
    <row r="75" spans="1:25" ht="16.5" customHeight="1" thickBot="1">
      <c r="A75" s="108" t="s">
        <v>8</v>
      </c>
      <c r="B75" s="108">
        <v>417</v>
      </c>
      <c r="C75" s="13" t="s">
        <v>3</v>
      </c>
      <c r="D75" s="110">
        <v>528.4</v>
      </c>
      <c r="E75" s="19">
        <f>'1-2 HABANA-SANTIAGO-HABANA'!E55</f>
        <v>60</v>
      </c>
      <c r="F75" s="18">
        <v>63</v>
      </c>
      <c r="G75" s="19">
        <v>57</v>
      </c>
      <c r="H75" s="19">
        <v>50</v>
      </c>
      <c r="I75" s="19">
        <v>33</v>
      </c>
      <c r="J75" s="19">
        <v>23</v>
      </c>
      <c r="K75" s="19">
        <v>13</v>
      </c>
      <c r="L75" s="19">
        <v>8</v>
      </c>
      <c r="M75" s="112" t="s">
        <v>16</v>
      </c>
      <c r="N75" s="114">
        <f>SUM(D77-D75)</f>
        <v>56.39999999999998</v>
      </c>
      <c r="O75" s="114">
        <f>D79-D75</f>
        <v>77.39999999999998</v>
      </c>
      <c r="P75" s="114">
        <f>SUM(D81-D75)</f>
        <v>94.10000000000002</v>
      </c>
      <c r="Q75" s="114">
        <f>SUM(D83-D75)</f>
        <v>142.60000000000002</v>
      </c>
      <c r="R75" s="114">
        <f>SUM(D85-D75)</f>
        <v>150.60000000000002</v>
      </c>
      <c r="S75" s="114">
        <f>SUM(D87-D75)</f>
        <v>185.89999999999998</v>
      </c>
      <c r="T75" s="114">
        <f>D89-D75</f>
        <v>196.10000000000002</v>
      </c>
      <c r="U75" s="114">
        <f>D91-D75</f>
        <v>210.10000000000002</v>
      </c>
      <c r="V75" s="114">
        <f>D93-D75</f>
        <v>216.89999999999998</v>
      </c>
      <c r="W75" s="114">
        <f>D95-D75</f>
        <v>235.60000000000002</v>
      </c>
      <c r="X75" s="116">
        <f>W75+D75</f>
        <v>764</v>
      </c>
      <c r="Y75" s="106" t="s">
        <v>52</v>
      </c>
    </row>
    <row r="76" spans="1:25" ht="16.5" customHeight="1" thickBot="1">
      <c r="A76" s="109"/>
      <c r="B76" s="109"/>
      <c r="C76" s="14" t="s">
        <v>4</v>
      </c>
      <c r="D76" s="111"/>
      <c r="E76" s="17">
        <f>E75/2</f>
        <v>30</v>
      </c>
      <c r="F76" s="17">
        <v>31</v>
      </c>
      <c r="G76" s="17">
        <v>28</v>
      </c>
      <c r="H76" s="17">
        <f>H75/2</f>
        <v>25</v>
      </c>
      <c r="I76" s="17">
        <v>16</v>
      </c>
      <c r="J76" s="17">
        <v>11</v>
      </c>
      <c r="K76" s="17">
        <v>6</v>
      </c>
      <c r="L76" s="17">
        <f>L75/2</f>
        <v>4</v>
      </c>
      <c r="M76" s="113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7"/>
      <c r="Y76" s="107"/>
    </row>
    <row r="77" spans="1:25" ht="16.5" customHeight="1" thickBot="1">
      <c r="A77" s="108" t="s">
        <v>26</v>
      </c>
      <c r="B77" s="108">
        <v>614</v>
      </c>
      <c r="C77" s="13" t="s">
        <v>3</v>
      </c>
      <c r="D77" s="110">
        <v>584.8</v>
      </c>
      <c r="E77" s="16">
        <v>76</v>
      </c>
      <c r="F77" s="19">
        <v>70</v>
      </c>
      <c r="G77" s="19">
        <v>64</v>
      </c>
      <c r="H77" s="19">
        <v>58</v>
      </c>
      <c r="I77" s="19">
        <v>40</v>
      </c>
      <c r="J77" s="19">
        <v>31</v>
      </c>
      <c r="K77" s="19">
        <v>21</v>
      </c>
      <c r="L77" s="19">
        <v>12</v>
      </c>
      <c r="M77" s="19">
        <v>8</v>
      </c>
      <c r="N77" s="112" t="s">
        <v>33</v>
      </c>
      <c r="O77" s="114">
        <f>D79-D77</f>
        <v>21</v>
      </c>
      <c r="P77" s="114">
        <f>SUM(D81-D77)</f>
        <v>37.700000000000045</v>
      </c>
      <c r="Q77" s="114">
        <f>SUM(D83-D77)</f>
        <v>86.20000000000005</v>
      </c>
      <c r="R77" s="114">
        <f>SUM(D85-D77)</f>
        <v>94.20000000000005</v>
      </c>
      <c r="S77" s="114">
        <f>SUM(D87-D77)</f>
        <v>129.5</v>
      </c>
      <c r="T77" s="114">
        <f>D89-D77</f>
        <v>139.70000000000005</v>
      </c>
      <c r="U77" s="114">
        <f>D91-D77</f>
        <v>153.70000000000005</v>
      </c>
      <c r="V77" s="114">
        <f>D93-D77</f>
        <v>160.5</v>
      </c>
      <c r="W77" s="114">
        <f>D95-D77</f>
        <v>179.20000000000005</v>
      </c>
      <c r="X77" s="116">
        <f>W77+D77</f>
        <v>764</v>
      </c>
      <c r="Y77" s="106" t="s">
        <v>52</v>
      </c>
    </row>
    <row r="78" spans="1:25" ht="16.5" customHeight="1" thickBot="1">
      <c r="A78" s="109"/>
      <c r="B78" s="109"/>
      <c r="C78" s="14" t="s">
        <v>4</v>
      </c>
      <c r="D78" s="111"/>
      <c r="E78" s="17">
        <f aca="true" t="shared" si="10" ref="E78:M78">E77/2</f>
        <v>38</v>
      </c>
      <c r="F78" s="17">
        <f t="shared" si="10"/>
        <v>35</v>
      </c>
      <c r="G78" s="17">
        <f t="shared" si="10"/>
        <v>32</v>
      </c>
      <c r="H78" s="17">
        <f t="shared" si="10"/>
        <v>29</v>
      </c>
      <c r="I78" s="17">
        <f t="shared" si="10"/>
        <v>20</v>
      </c>
      <c r="J78" s="17">
        <v>15</v>
      </c>
      <c r="K78" s="17">
        <v>10</v>
      </c>
      <c r="L78" s="17">
        <f t="shared" si="10"/>
        <v>6</v>
      </c>
      <c r="M78" s="17">
        <f t="shared" si="10"/>
        <v>4</v>
      </c>
      <c r="N78" s="113"/>
      <c r="O78" s="115"/>
      <c r="P78" s="115"/>
      <c r="Q78" s="115"/>
      <c r="R78" s="115"/>
      <c r="S78" s="115"/>
      <c r="T78" s="115"/>
      <c r="U78" s="115"/>
      <c r="V78" s="115"/>
      <c r="W78" s="115"/>
      <c r="X78" s="117"/>
      <c r="Y78" s="107"/>
    </row>
    <row r="79" spans="1:25" ht="16.5" customHeight="1" thickBot="1">
      <c r="A79" s="108" t="s">
        <v>69</v>
      </c>
      <c r="B79" s="108">
        <v>477</v>
      </c>
      <c r="C79" s="13" t="s">
        <v>3</v>
      </c>
      <c r="D79" s="110">
        <v>605.8</v>
      </c>
      <c r="E79" s="16">
        <v>79</v>
      </c>
      <c r="F79" s="16">
        <v>73</v>
      </c>
      <c r="G79" s="16">
        <v>67</v>
      </c>
      <c r="H79" s="16">
        <v>60</v>
      </c>
      <c r="I79" s="16">
        <v>43</v>
      </c>
      <c r="J79" s="16">
        <v>33</v>
      </c>
      <c r="K79" s="16">
        <v>23</v>
      </c>
      <c r="L79" s="16">
        <v>15</v>
      </c>
      <c r="M79" s="16">
        <v>10</v>
      </c>
      <c r="N79" s="16">
        <v>8</v>
      </c>
      <c r="O79" s="112" t="s">
        <v>70</v>
      </c>
      <c r="P79" s="114">
        <f>D81-D79</f>
        <v>16.700000000000045</v>
      </c>
      <c r="Q79" s="114">
        <f>D83-D79</f>
        <v>65.20000000000005</v>
      </c>
      <c r="R79" s="114">
        <f>D85-D79</f>
        <v>73.20000000000005</v>
      </c>
      <c r="S79" s="114">
        <f>D87-D79</f>
        <v>108.5</v>
      </c>
      <c r="T79" s="114">
        <f>D89-D79</f>
        <v>118.70000000000005</v>
      </c>
      <c r="U79" s="114">
        <f>D91-D79</f>
        <v>132.70000000000005</v>
      </c>
      <c r="V79" s="114">
        <f>D93-D79</f>
        <v>139.5</v>
      </c>
      <c r="W79" s="114">
        <f>D95-D79</f>
        <v>158.20000000000005</v>
      </c>
      <c r="X79" s="116">
        <f>W79+D79</f>
        <v>764</v>
      </c>
      <c r="Y79" s="106" t="s">
        <v>52</v>
      </c>
    </row>
    <row r="80" spans="1:25" ht="16.5" customHeight="1" thickBot="1">
      <c r="A80" s="109"/>
      <c r="B80" s="109"/>
      <c r="C80" s="15" t="s">
        <v>4</v>
      </c>
      <c r="D80" s="111"/>
      <c r="E80" s="17">
        <v>39</v>
      </c>
      <c r="F80" s="17">
        <v>36</v>
      </c>
      <c r="G80" s="17">
        <v>33</v>
      </c>
      <c r="H80" s="17">
        <f>H79/2</f>
        <v>30</v>
      </c>
      <c r="I80" s="17">
        <v>21</v>
      </c>
      <c r="J80" s="17">
        <v>16</v>
      </c>
      <c r="K80" s="17">
        <v>11</v>
      </c>
      <c r="L80" s="17">
        <v>7</v>
      </c>
      <c r="M80" s="17">
        <f>M79/2</f>
        <v>5</v>
      </c>
      <c r="N80" s="17">
        <f>N79/2</f>
        <v>4</v>
      </c>
      <c r="O80" s="113"/>
      <c r="P80" s="115"/>
      <c r="Q80" s="115"/>
      <c r="R80" s="115"/>
      <c r="S80" s="115"/>
      <c r="T80" s="115"/>
      <c r="U80" s="115"/>
      <c r="V80" s="115"/>
      <c r="W80" s="115"/>
      <c r="X80" s="117"/>
      <c r="Y80" s="107"/>
    </row>
    <row r="81" spans="1:25" ht="16.5" customHeight="1" thickBot="1">
      <c r="A81" s="108" t="s">
        <v>27</v>
      </c>
      <c r="B81" s="108">
        <v>480</v>
      </c>
      <c r="C81" s="13" t="s">
        <v>3</v>
      </c>
      <c r="D81" s="110">
        <v>622.5</v>
      </c>
      <c r="E81" s="16">
        <v>81</v>
      </c>
      <c r="F81" s="16">
        <v>75</v>
      </c>
      <c r="G81" s="16">
        <v>69</v>
      </c>
      <c r="H81" s="16">
        <v>63</v>
      </c>
      <c r="I81" s="16">
        <v>45</v>
      </c>
      <c r="J81" s="16">
        <v>36</v>
      </c>
      <c r="K81" s="16">
        <v>25</v>
      </c>
      <c r="L81" s="16">
        <v>17</v>
      </c>
      <c r="M81" s="16">
        <v>12</v>
      </c>
      <c r="N81" s="16">
        <v>8</v>
      </c>
      <c r="O81" s="16">
        <v>8</v>
      </c>
      <c r="P81" s="112" t="s">
        <v>36</v>
      </c>
      <c r="Q81" s="114">
        <f>SUM(D83-D81)</f>
        <v>48.5</v>
      </c>
      <c r="R81" s="114">
        <f>SUM(D85-D81)</f>
        <v>56.5</v>
      </c>
      <c r="S81" s="114">
        <f>SUM(D87-D81)</f>
        <v>91.79999999999995</v>
      </c>
      <c r="T81" s="114">
        <f>D89-D81</f>
        <v>102</v>
      </c>
      <c r="U81" s="114">
        <f>D91-D81</f>
        <v>116</v>
      </c>
      <c r="V81" s="114">
        <f>D93-D81</f>
        <v>122.79999999999995</v>
      </c>
      <c r="W81" s="114">
        <f>D95-D81</f>
        <v>141.5</v>
      </c>
      <c r="X81" s="116">
        <f>W81+D81</f>
        <v>764</v>
      </c>
      <c r="Y81" s="106" t="s">
        <v>52</v>
      </c>
    </row>
    <row r="82" spans="1:25" ht="16.5" customHeight="1" thickBot="1">
      <c r="A82" s="109"/>
      <c r="B82" s="109"/>
      <c r="C82" s="15" t="s">
        <v>4</v>
      </c>
      <c r="D82" s="111"/>
      <c r="E82" s="17">
        <v>40</v>
      </c>
      <c r="F82" s="17">
        <v>37</v>
      </c>
      <c r="G82" s="17">
        <v>34</v>
      </c>
      <c r="H82" s="17">
        <v>31</v>
      </c>
      <c r="I82" s="17">
        <v>22</v>
      </c>
      <c r="J82" s="17">
        <f>J81/2</f>
        <v>18</v>
      </c>
      <c r="K82" s="17">
        <v>12</v>
      </c>
      <c r="L82" s="17">
        <v>8</v>
      </c>
      <c r="M82" s="17">
        <f>M81/2</f>
        <v>6</v>
      </c>
      <c r="N82" s="17">
        <f>N81/2</f>
        <v>4</v>
      </c>
      <c r="O82" s="17">
        <f>O81/2</f>
        <v>4</v>
      </c>
      <c r="P82" s="113"/>
      <c r="Q82" s="115"/>
      <c r="R82" s="115"/>
      <c r="S82" s="115"/>
      <c r="T82" s="115"/>
      <c r="U82" s="115"/>
      <c r="V82" s="115"/>
      <c r="W82" s="115"/>
      <c r="X82" s="117"/>
      <c r="Y82" s="107"/>
    </row>
    <row r="83" spans="1:25" ht="16.5" customHeight="1" thickBot="1">
      <c r="A83" s="108" t="s">
        <v>28</v>
      </c>
      <c r="B83" s="108">
        <v>486</v>
      </c>
      <c r="C83" s="13" t="s">
        <v>3</v>
      </c>
      <c r="D83" s="110">
        <v>671</v>
      </c>
      <c r="E83" s="16">
        <v>87</v>
      </c>
      <c r="F83" s="19">
        <v>82</v>
      </c>
      <c r="G83" s="19">
        <v>76</v>
      </c>
      <c r="H83" s="19">
        <v>69</v>
      </c>
      <c r="I83" s="19">
        <v>51</v>
      </c>
      <c r="J83" s="19">
        <v>42</v>
      </c>
      <c r="K83" s="19">
        <v>32</v>
      </c>
      <c r="L83" s="19">
        <v>23</v>
      </c>
      <c r="M83" s="19">
        <v>19</v>
      </c>
      <c r="N83" s="19">
        <v>11</v>
      </c>
      <c r="O83" s="19">
        <v>8</v>
      </c>
      <c r="P83" s="19">
        <v>8</v>
      </c>
      <c r="Q83" s="112" t="s">
        <v>21</v>
      </c>
      <c r="R83" s="114">
        <f>SUM(D85-D83)</f>
        <v>8</v>
      </c>
      <c r="S83" s="114">
        <f>SUM(D87-D83)</f>
        <v>43.299999999999955</v>
      </c>
      <c r="T83" s="114">
        <f>D89-D83</f>
        <v>53.5</v>
      </c>
      <c r="U83" s="114">
        <f>D91-D83</f>
        <v>67.5</v>
      </c>
      <c r="V83" s="114">
        <f>D93-D83</f>
        <v>74.29999999999995</v>
      </c>
      <c r="W83" s="114">
        <f>D95-D83</f>
        <v>93</v>
      </c>
      <c r="X83" s="116">
        <f>W83+D83</f>
        <v>764</v>
      </c>
      <c r="Y83" s="106" t="s">
        <v>52</v>
      </c>
    </row>
    <row r="84" spans="1:25" ht="16.5" customHeight="1" thickBot="1">
      <c r="A84" s="109"/>
      <c r="B84" s="109"/>
      <c r="C84" s="14" t="s">
        <v>4</v>
      </c>
      <c r="D84" s="111"/>
      <c r="E84" s="17">
        <v>43</v>
      </c>
      <c r="F84" s="17">
        <f aca="true" t="shared" si="11" ref="F84:P84">F83/2</f>
        <v>41</v>
      </c>
      <c r="G84" s="17">
        <f t="shared" si="11"/>
        <v>38</v>
      </c>
      <c r="H84" s="17">
        <v>34</v>
      </c>
      <c r="I84" s="17">
        <v>25</v>
      </c>
      <c r="J84" s="17">
        <f t="shared" si="11"/>
        <v>21</v>
      </c>
      <c r="K84" s="17">
        <f t="shared" si="11"/>
        <v>16</v>
      </c>
      <c r="L84" s="17">
        <v>11</v>
      </c>
      <c r="M84" s="17">
        <v>9</v>
      </c>
      <c r="N84" s="17">
        <v>5</v>
      </c>
      <c r="O84" s="17">
        <f t="shared" si="11"/>
        <v>4</v>
      </c>
      <c r="P84" s="17">
        <f t="shared" si="11"/>
        <v>4</v>
      </c>
      <c r="Q84" s="113"/>
      <c r="R84" s="115"/>
      <c r="S84" s="115"/>
      <c r="T84" s="115"/>
      <c r="U84" s="115"/>
      <c r="V84" s="115"/>
      <c r="W84" s="115"/>
      <c r="X84" s="117"/>
      <c r="Y84" s="107"/>
    </row>
    <row r="85" spans="1:25" ht="16.5" customHeight="1" thickBot="1">
      <c r="A85" s="108" t="s">
        <v>29</v>
      </c>
      <c r="B85" s="108">
        <v>636</v>
      </c>
      <c r="C85" s="13" t="s">
        <v>3</v>
      </c>
      <c r="D85" s="110">
        <v>679</v>
      </c>
      <c r="E85" s="16">
        <v>88</v>
      </c>
      <c r="F85" s="19">
        <v>83</v>
      </c>
      <c r="G85" s="19">
        <v>77</v>
      </c>
      <c r="H85" s="19">
        <v>70</v>
      </c>
      <c r="I85" s="19">
        <v>52</v>
      </c>
      <c r="J85" s="19">
        <v>43</v>
      </c>
      <c r="K85" s="19">
        <v>33</v>
      </c>
      <c r="L85" s="19">
        <v>24</v>
      </c>
      <c r="M85" s="19">
        <v>20</v>
      </c>
      <c r="N85" s="19">
        <v>12</v>
      </c>
      <c r="O85" s="19">
        <v>10</v>
      </c>
      <c r="P85" s="19">
        <v>8</v>
      </c>
      <c r="Q85" s="19">
        <v>8</v>
      </c>
      <c r="R85" s="112" t="s">
        <v>37</v>
      </c>
      <c r="S85" s="114">
        <f>D87-D85</f>
        <v>35.299999999999955</v>
      </c>
      <c r="T85" s="114">
        <f>D89-D85</f>
        <v>45.5</v>
      </c>
      <c r="U85" s="114">
        <f>D91-D85</f>
        <v>59.5</v>
      </c>
      <c r="V85" s="114">
        <f>D93-D85</f>
        <v>66.29999999999995</v>
      </c>
      <c r="W85" s="114">
        <f>D95-D85</f>
        <v>85</v>
      </c>
      <c r="X85" s="116">
        <f>W85+D85</f>
        <v>764</v>
      </c>
      <c r="Y85" s="106" t="s">
        <v>52</v>
      </c>
    </row>
    <row r="86" spans="1:25" ht="16.5" customHeight="1" thickBot="1">
      <c r="A86" s="109"/>
      <c r="B86" s="109"/>
      <c r="C86" s="14" t="s">
        <v>4</v>
      </c>
      <c r="D86" s="111"/>
      <c r="E86" s="17">
        <f aca="true" t="shared" si="12" ref="E86:Q86">E85/2</f>
        <v>44</v>
      </c>
      <c r="F86" s="17">
        <v>41</v>
      </c>
      <c r="G86" s="17">
        <v>38</v>
      </c>
      <c r="H86" s="17">
        <f t="shared" si="12"/>
        <v>35</v>
      </c>
      <c r="I86" s="17">
        <f t="shared" si="12"/>
        <v>26</v>
      </c>
      <c r="J86" s="17">
        <v>21</v>
      </c>
      <c r="K86" s="17">
        <v>16</v>
      </c>
      <c r="L86" s="17">
        <f t="shared" si="12"/>
        <v>12</v>
      </c>
      <c r="M86" s="17">
        <f t="shared" si="12"/>
        <v>10</v>
      </c>
      <c r="N86" s="17">
        <f t="shared" si="12"/>
        <v>6</v>
      </c>
      <c r="O86" s="17">
        <f t="shared" si="12"/>
        <v>5</v>
      </c>
      <c r="P86" s="17">
        <f t="shared" si="12"/>
        <v>4</v>
      </c>
      <c r="Q86" s="17">
        <f t="shared" si="12"/>
        <v>4</v>
      </c>
      <c r="R86" s="113"/>
      <c r="S86" s="115"/>
      <c r="T86" s="115"/>
      <c r="U86" s="115"/>
      <c r="V86" s="115"/>
      <c r="W86" s="115"/>
      <c r="X86" s="117"/>
      <c r="Y86" s="107"/>
    </row>
    <row r="87" spans="1:25" ht="16.5" customHeight="1" thickBot="1">
      <c r="A87" s="108" t="s">
        <v>30</v>
      </c>
      <c r="B87" s="108">
        <v>647</v>
      </c>
      <c r="C87" s="13" t="s">
        <v>3</v>
      </c>
      <c r="D87" s="110">
        <v>714.3</v>
      </c>
      <c r="E87" s="16">
        <v>90</v>
      </c>
      <c r="F87" s="16">
        <v>87</v>
      </c>
      <c r="G87" s="16">
        <v>81</v>
      </c>
      <c r="H87" s="16">
        <v>75</v>
      </c>
      <c r="I87" s="16">
        <v>57</v>
      </c>
      <c r="J87" s="16">
        <v>48</v>
      </c>
      <c r="K87" s="16">
        <v>37</v>
      </c>
      <c r="L87" s="16">
        <v>29</v>
      </c>
      <c r="M87" s="16">
        <v>24</v>
      </c>
      <c r="N87" s="16">
        <v>17</v>
      </c>
      <c r="O87" s="16">
        <v>14</v>
      </c>
      <c r="P87" s="16">
        <v>12</v>
      </c>
      <c r="Q87" s="16">
        <v>8</v>
      </c>
      <c r="R87" s="16">
        <v>8</v>
      </c>
      <c r="S87" s="112" t="s">
        <v>38</v>
      </c>
      <c r="T87" s="114">
        <f>D89-D87</f>
        <v>10.200000000000045</v>
      </c>
      <c r="U87" s="114">
        <f>D91-D87</f>
        <v>24.200000000000045</v>
      </c>
      <c r="V87" s="114">
        <f>D93-D87</f>
        <v>31</v>
      </c>
      <c r="W87" s="114">
        <f>D95-D87</f>
        <v>49.700000000000045</v>
      </c>
      <c r="X87" s="116">
        <f>W87+D87</f>
        <v>764</v>
      </c>
      <c r="Y87" s="106" t="s">
        <v>52</v>
      </c>
    </row>
    <row r="88" spans="1:25" ht="16.5" customHeight="1" thickBot="1">
      <c r="A88" s="109"/>
      <c r="B88" s="109"/>
      <c r="C88" s="14" t="s">
        <v>4</v>
      </c>
      <c r="D88" s="111"/>
      <c r="E88" s="17">
        <f aca="true" t="shared" si="13" ref="E88:R88">E87/2</f>
        <v>45</v>
      </c>
      <c r="F88" s="17">
        <v>43</v>
      </c>
      <c r="G88" s="17">
        <v>40</v>
      </c>
      <c r="H88" s="17">
        <v>37</v>
      </c>
      <c r="I88" s="17">
        <v>28</v>
      </c>
      <c r="J88" s="17">
        <f t="shared" si="13"/>
        <v>24</v>
      </c>
      <c r="K88" s="17">
        <v>18</v>
      </c>
      <c r="L88" s="17">
        <v>14</v>
      </c>
      <c r="M88" s="17">
        <f t="shared" si="13"/>
        <v>12</v>
      </c>
      <c r="N88" s="17">
        <v>8</v>
      </c>
      <c r="O88" s="17">
        <f t="shared" si="13"/>
        <v>7</v>
      </c>
      <c r="P88" s="17">
        <f t="shared" si="13"/>
        <v>6</v>
      </c>
      <c r="Q88" s="17">
        <f t="shared" si="13"/>
        <v>4</v>
      </c>
      <c r="R88" s="17">
        <f t="shared" si="13"/>
        <v>4</v>
      </c>
      <c r="S88" s="113"/>
      <c r="T88" s="115"/>
      <c r="U88" s="115"/>
      <c r="V88" s="115"/>
      <c r="W88" s="115"/>
      <c r="X88" s="117"/>
      <c r="Y88" s="107"/>
    </row>
    <row r="89" spans="1:25" ht="16.5" customHeight="1" thickBot="1">
      <c r="A89" s="108" t="s">
        <v>54</v>
      </c>
      <c r="B89" s="108">
        <v>748</v>
      </c>
      <c r="C89" s="13" t="s">
        <v>3</v>
      </c>
      <c r="D89" s="110">
        <v>724.5</v>
      </c>
      <c r="E89" s="16">
        <v>94</v>
      </c>
      <c r="F89" s="18">
        <v>89</v>
      </c>
      <c r="G89" s="18">
        <v>83</v>
      </c>
      <c r="H89" s="18">
        <v>76</v>
      </c>
      <c r="I89" s="18">
        <v>58</v>
      </c>
      <c r="J89" s="18">
        <v>49</v>
      </c>
      <c r="K89" s="18">
        <v>39</v>
      </c>
      <c r="L89" s="18">
        <v>30</v>
      </c>
      <c r="M89" s="18">
        <v>25</v>
      </c>
      <c r="N89" s="18">
        <v>18</v>
      </c>
      <c r="O89" s="18">
        <v>15</v>
      </c>
      <c r="P89" s="18">
        <v>13</v>
      </c>
      <c r="Q89" s="18">
        <v>8</v>
      </c>
      <c r="R89" s="18">
        <v>8</v>
      </c>
      <c r="S89" s="18">
        <v>8</v>
      </c>
      <c r="T89" s="112" t="s">
        <v>53</v>
      </c>
      <c r="U89" s="114">
        <f>D91-D89</f>
        <v>14</v>
      </c>
      <c r="V89" s="114">
        <f>D93-D89</f>
        <v>20.799999999999955</v>
      </c>
      <c r="W89" s="114">
        <f>D95-D89</f>
        <v>39.5</v>
      </c>
      <c r="X89" s="116">
        <f>W89+D89</f>
        <v>764</v>
      </c>
      <c r="Y89" s="106" t="s">
        <v>52</v>
      </c>
    </row>
    <row r="90" spans="1:25" ht="16.5" customHeight="1" thickBot="1">
      <c r="A90" s="109"/>
      <c r="B90" s="109"/>
      <c r="C90" s="14" t="s">
        <v>4</v>
      </c>
      <c r="D90" s="111"/>
      <c r="E90" s="17">
        <f aca="true" t="shared" si="14" ref="E90:S90">E89/2</f>
        <v>47</v>
      </c>
      <c r="F90" s="17">
        <v>44</v>
      </c>
      <c r="G90" s="17">
        <v>41</v>
      </c>
      <c r="H90" s="17">
        <f t="shared" si="14"/>
        <v>38</v>
      </c>
      <c r="I90" s="17">
        <f t="shared" si="14"/>
        <v>29</v>
      </c>
      <c r="J90" s="17">
        <v>24</v>
      </c>
      <c r="K90" s="17">
        <v>19</v>
      </c>
      <c r="L90" s="17">
        <f t="shared" si="14"/>
        <v>15</v>
      </c>
      <c r="M90" s="17">
        <v>12</v>
      </c>
      <c r="N90" s="17">
        <f t="shared" si="14"/>
        <v>9</v>
      </c>
      <c r="O90" s="17">
        <v>7</v>
      </c>
      <c r="P90" s="17">
        <v>6</v>
      </c>
      <c r="Q90" s="17">
        <f t="shared" si="14"/>
        <v>4</v>
      </c>
      <c r="R90" s="17">
        <f t="shared" si="14"/>
        <v>4</v>
      </c>
      <c r="S90" s="17">
        <f t="shared" si="14"/>
        <v>4</v>
      </c>
      <c r="T90" s="113"/>
      <c r="U90" s="115"/>
      <c r="V90" s="115"/>
      <c r="W90" s="115"/>
      <c r="X90" s="117"/>
      <c r="Y90" s="107"/>
    </row>
    <row r="91" spans="1:25" ht="16.5" customHeight="1" thickBot="1">
      <c r="A91" s="108" t="s">
        <v>55</v>
      </c>
      <c r="B91" s="108">
        <v>752</v>
      </c>
      <c r="C91" s="13" t="s">
        <v>3</v>
      </c>
      <c r="D91" s="110">
        <v>738.5</v>
      </c>
      <c r="E91" s="16">
        <v>96</v>
      </c>
      <c r="F91" s="19">
        <v>90</v>
      </c>
      <c r="G91" s="19">
        <v>84</v>
      </c>
      <c r="H91" s="19">
        <v>78</v>
      </c>
      <c r="I91" s="19">
        <v>60</v>
      </c>
      <c r="J91" s="19">
        <v>51</v>
      </c>
      <c r="K91" s="19">
        <v>41</v>
      </c>
      <c r="L91" s="19">
        <v>32</v>
      </c>
      <c r="M91" s="19">
        <v>27</v>
      </c>
      <c r="N91" s="19">
        <v>20</v>
      </c>
      <c r="O91" s="19">
        <v>17</v>
      </c>
      <c r="P91" s="19">
        <v>15</v>
      </c>
      <c r="Q91" s="19">
        <v>9</v>
      </c>
      <c r="R91" s="19">
        <v>8</v>
      </c>
      <c r="S91" s="19">
        <v>8</v>
      </c>
      <c r="T91" s="19">
        <v>8</v>
      </c>
      <c r="U91" s="112" t="s">
        <v>57</v>
      </c>
      <c r="V91" s="114">
        <f>D93-D91</f>
        <v>6.7999999999999545</v>
      </c>
      <c r="W91" s="114">
        <f>D95-D91</f>
        <v>25.5</v>
      </c>
      <c r="X91" s="116">
        <f>W91+D91</f>
        <v>764</v>
      </c>
      <c r="Y91" s="106" t="s">
        <v>52</v>
      </c>
    </row>
    <row r="92" spans="1:25" ht="16.5" customHeight="1" thickBot="1">
      <c r="A92" s="109"/>
      <c r="B92" s="109"/>
      <c r="C92" s="14" t="s">
        <v>4</v>
      </c>
      <c r="D92" s="111"/>
      <c r="E92" s="17">
        <f aca="true" t="shared" si="15" ref="E92:T92">E91/2</f>
        <v>48</v>
      </c>
      <c r="F92" s="17">
        <f t="shared" si="15"/>
        <v>45</v>
      </c>
      <c r="G92" s="17">
        <f t="shared" si="15"/>
        <v>42</v>
      </c>
      <c r="H92" s="17">
        <f t="shared" si="15"/>
        <v>39</v>
      </c>
      <c r="I92" s="17">
        <f t="shared" si="15"/>
        <v>30</v>
      </c>
      <c r="J92" s="17">
        <v>25</v>
      </c>
      <c r="K92" s="17">
        <v>20</v>
      </c>
      <c r="L92" s="17">
        <f t="shared" si="15"/>
        <v>16</v>
      </c>
      <c r="M92" s="17">
        <v>13</v>
      </c>
      <c r="N92" s="17">
        <v>8</v>
      </c>
      <c r="O92" s="17">
        <v>8</v>
      </c>
      <c r="P92" s="17">
        <v>7</v>
      </c>
      <c r="Q92" s="17">
        <v>4</v>
      </c>
      <c r="R92" s="17">
        <f t="shared" si="15"/>
        <v>4</v>
      </c>
      <c r="S92" s="17">
        <f t="shared" si="15"/>
        <v>4</v>
      </c>
      <c r="T92" s="17">
        <f t="shared" si="15"/>
        <v>4</v>
      </c>
      <c r="U92" s="113"/>
      <c r="V92" s="115"/>
      <c r="W92" s="115"/>
      <c r="X92" s="117"/>
      <c r="Y92" s="107"/>
    </row>
    <row r="93" spans="1:25" ht="16.5" customHeight="1" thickBot="1">
      <c r="A93" s="108" t="s">
        <v>56</v>
      </c>
      <c r="B93" s="108">
        <v>754</v>
      </c>
      <c r="C93" s="13" t="s">
        <v>3</v>
      </c>
      <c r="D93" s="110">
        <v>745.3</v>
      </c>
      <c r="E93" s="16">
        <v>97</v>
      </c>
      <c r="F93" s="19">
        <v>91</v>
      </c>
      <c r="G93" s="19">
        <v>85</v>
      </c>
      <c r="H93" s="19">
        <v>79</v>
      </c>
      <c r="I93" s="19">
        <v>61</v>
      </c>
      <c r="J93" s="19">
        <v>52</v>
      </c>
      <c r="K93" s="19">
        <v>42</v>
      </c>
      <c r="L93" s="19">
        <v>33</v>
      </c>
      <c r="M93" s="19">
        <v>28</v>
      </c>
      <c r="N93" s="19">
        <v>21</v>
      </c>
      <c r="O93" s="19">
        <v>18</v>
      </c>
      <c r="P93" s="19">
        <v>16</v>
      </c>
      <c r="Q93" s="19">
        <v>10</v>
      </c>
      <c r="R93" s="19">
        <v>9</v>
      </c>
      <c r="S93" s="19">
        <v>8</v>
      </c>
      <c r="T93" s="19">
        <v>8</v>
      </c>
      <c r="U93" s="19">
        <v>8</v>
      </c>
      <c r="V93" s="112" t="s">
        <v>58</v>
      </c>
      <c r="W93" s="114">
        <f>D95-D93</f>
        <v>18.700000000000045</v>
      </c>
      <c r="X93" s="116">
        <f>W93+D93</f>
        <v>764</v>
      </c>
      <c r="Y93" s="106" t="s">
        <v>52</v>
      </c>
    </row>
    <row r="94" spans="1:25" ht="16.5" customHeight="1" thickBot="1">
      <c r="A94" s="109"/>
      <c r="B94" s="109"/>
      <c r="C94" s="14" t="s">
        <v>4</v>
      </c>
      <c r="D94" s="111"/>
      <c r="E94" s="17">
        <v>48</v>
      </c>
      <c r="F94" s="17">
        <v>45</v>
      </c>
      <c r="G94" s="17">
        <v>42</v>
      </c>
      <c r="H94" s="17">
        <v>39</v>
      </c>
      <c r="I94" s="17">
        <v>30</v>
      </c>
      <c r="J94" s="17">
        <f aca="true" t="shared" si="16" ref="J94:U94">J93/2</f>
        <v>26</v>
      </c>
      <c r="K94" s="17">
        <f t="shared" si="16"/>
        <v>21</v>
      </c>
      <c r="L94" s="17">
        <v>16</v>
      </c>
      <c r="M94" s="17">
        <f t="shared" si="16"/>
        <v>14</v>
      </c>
      <c r="N94" s="17">
        <v>10</v>
      </c>
      <c r="O94" s="17">
        <f t="shared" si="16"/>
        <v>9</v>
      </c>
      <c r="P94" s="17">
        <f t="shared" si="16"/>
        <v>8</v>
      </c>
      <c r="Q94" s="17">
        <f t="shared" si="16"/>
        <v>5</v>
      </c>
      <c r="R94" s="17">
        <v>4</v>
      </c>
      <c r="S94" s="17">
        <f t="shared" si="16"/>
        <v>4</v>
      </c>
      <c r="T94" s="17">
        <f t="shared" si="16"/>
        <v>4</v>
      </c>
      <c r="U94" s="17">
        <f t="shared" si="16"/>
        <v>4</v>
      </c>
      <c r="V94" s="113"/>
      <c r="W94" s="115"/>
      <c r="X94" s="117"/>
      <c r="Y94" s="107"/>
    </row>
    <row r="95" spans="1:23" ht="16.5" customHeight="1" thickBot="1">
      <c r="A95" s="108" t="s">
        <v>31</v>
      </c>
      <c r="B95" s="108">
        <v>608</v>
      </c>
      <c r="C95" s="13" t="s">
        <v>3</v>
      </c>
      <c r="D95" s="110">
        <v>764</v>
      </c>
      <c r="E95" s="16">
        <v>99</v>
      </c>
      <c r="F95" s="19">
        <v>94</v>
      </c>
      <c r="G95" s="19">
        <v>88</v>
      </c>
      <c r="H95" s="19">
        <v>81</v>
      </c>
      <c r="I95" s="19">
        <v>63</v>
      </c>
      <c r="J95" s="19">
        <v>54</v>
      </c>
      <c r="K95" s="19">
        <v>44</v>
      </c>
      <c r="L95" s="19">
        <v>35</v>
      </c>
      <c r="M95" s="19">
        <v>31</v>
      </c>
      <c r="N95" s="19">
        <v>23</v>
      </c>
      <c r="O95" s="19">
        <v>21</v>
      </c>
      <c r="P95" s="19">
        <v>18</v>
      </c>
      <c r="Q95" s="19">
        <v>12</v>
      </c>
      <c r="R95" s="19">
        <v>11</v>
      </c>
      <c r="S95" s="19">
        <v>8</v>
      </c>
      <c r="T95" s="19">
        <v>8</v>
      </c>
      <c r="U95" s="19">
        <v>8</v>
      </c>
      <c r="V95" s="19">
        <v>8</v>
      </c>
      <c r="W95" s="112" t="s">
        <v>34</v>
      </c>
    </row>
    <row r="96" spans="1:23" ht="16.5" customHeight="1" thickBot="1">
      <c r="A96" s="109"/>
      <c r="B96" s="109"/>
      <c r="C96" s="15" t="s">
        <v>4</v>
      </c>
      <c r="D96" s="111"/>
      <c r="E96" s="17">
        <v>49</v>
      </c>
      <c r="F96" s="17">
        <f aca="true" t="shared" si="17" ref="F96:V96">F95/2</f>
        <v>47</v>
      </c>
      <c r="G96" s="17">
        <f t="shared" si="17"/>
        <v>44</v>
      </c>
      <c r="H96" s="17">
        <v>40</v>
      </c>
      <c r="I96" s="17">
        <v>31</v>
      </c>
      <c r="J96" s="17">
        <f t="shared" si="17"/>
        <v>27</v>
      </c>
      <c r="K96" s="17">
        <f t="shared" si="17"/>
        <v>22</v>
      </c>
      <c r="L96" s="17">
        <v>17</v>
      </c>
      <c r="M96" s="17">
        <v>15</v>
      </c>
      <c r="N96" s="17">
        <v>11</v>
      </c>
      <c r="O96" s="17">
        <v>10</v>
      </c>
      <c r="P96" s="17">
        <f t="shared" si="17"/>
        <v>9</v>
      </c>
      <c r="Q96" s="17">
        <f t="shared" si="17"/>
        <v>6</v>
      </c>
      <c r="R96" s="17">
        <v>5</v>
      </c>
      <c r="S96" s="17">
        <f t="shared" si="17"/>
        <v>4</v>
      </c>
      <c r="T96" s="17">
        <f t="shared" si="17"/>
        <v>4</v>
      </c>
      <c r="U96" s="17">
        <f t="shared" si="17"/>
        <v>4</v>
      </c>
      <c r="V96" s="17">
        <f t="shared" si="17"/>
        <v>4</v>
      </c>
      <c r="W96" s="113"/>
    </row>
    <row r="97" ht="12.75">
      <c r="E97" s="3"/>
    </row>
  </sheetData>
  <sheetProtection/>
  <mergeCells count="592">
    <mergeCell ref="A1:W1"/>
    <mergeCell ref="B2:W2"/>
    <mergeCell ref="B3:W3"/>
    <mergeCell ref="B4:W4"/>
    <mergeCell ref="K5:N5"/>
    <mergeCell ref="K6:N6"/>
    <mergeCell ref="A7:B7"/>
    <mergeCell ref="C7:W7"/>
    <mergeCell ref="A8:A9"/>
    <mergeCell ref="B8:B9"/>
    <mergeCell ref="C8:C9"/>
    <mergeCell ref="D8:D9"/>
    <mergeCell ref="E8:E9"/>
    <mergeCell ref="F8:F9"/>
    <mergeCell ref="G8:G9"/>
    <mergeCell ref="H8:H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8:U9"/>
    <mergeCell ref="V8:V9"/>
    <mergeCell ref="W8:W9"/>
    <mergeCell ref="A10:A11"/>
    <mergeCell ref="B10:B11"/>
    <mergeCell ref="D10:D11"/>
    <mergeCell ref="E10:E11"/>
    <mergeCell ref="F10:W11"/>
    <mergeCell ref="O8:O9"/>
    <mergeCell ref="P8:P9"/>
    <mergeCell ref="X10:Y11"/>
    <mergeCell ref="A12:A13"/>
    <mergeCell ref="B12:B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14:A15"/>
    <mergeCell ref="B14:B15"/>
    <mergeCell ref="D14:D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A16:A17"/>
    <mergeCell ref="B16:B17"/>
    <mergeCell ref="D16:D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18:A19"/>
    <mergeCell ref="B18:B19"/>
    <mergeCell ref="D18:D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20:A21"/>
    <mergeCell ref="B20:B21"/>
    <mergeCell ref="D20:D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U22:U23"/>
    <mergeCell ref="X20:X21"/>
    <mergeCell ref="Y20:Y21"/>
    <mergeCell ref="A22:A23"/>
    <mergeCell ref="B22:B23"/>
    <mergeCell ref="D22:D23"/>
    <mergeCell ref="K22:K23"/>
    <mergeCell ref="L22:L23"/>
    <mergeCell ref="M22:M23"/>
    <mergeCell ref="N22:N23"/>
    <mergeCell ref="N24:N25"/>
    <mergeCell ref="P22:P23"/>
    <mergeCell ref="Q22:Q23"/>
    <mergeCell ref="R22:R23"/>
    <mergeCell ref="S22:S23"/>
    <mergeCell ref="T22:T23"/>
    <mergeCell ref="O22:O23"/>
    <mergeCell ref="T24:T25"/>
    <mergeCell ref="V22:V23"/>
    <mergeCell ref="W22:W23"/>
    <mergeCell ref="X22:X23"/>
    <mergeCell ref="Y22:Y23"/>
    <mergeCell ref="A24:A25"/>
    <mergeCell ref="B24:B25"/>
    <mergeCell ref="D24:D25"/>
    <mergeCell ref="L24:L25"/>
    <mergeCell ref="M24:M25"/>
    <mergeCell ref="V24:V25"/>
    <mergeCell ref="W24:W25"/>
    <mergeCell ref="X24:X25"/>
    <mergeCell ref="Y24:Y25"/>
    <mergeCell ref="A26:A27"/>
    <mergeCell ref="B26:B27"/>
    <mergeCell ref="D26:D27"/>
    <mergeCell ref="M26:M27"/>
    <mergeCell ref="N26:N27"/>
    <mergeCell ref="O24:O25"/>
    <mergeCell ref="P26:P27"/>
    <mergeCell ref="Q26:Q27"/>
    <mergeCell ref="R26:R27"/>
    <mergeCell ref="S26:S27"/>
    <mergeCell ref="T26:T27"/>
    <mergeCell ref="U24:U25"/>
    <mergeCell ref="P24:P25"/>
    <mergeCell ref="Q24:Q25"/>
    <mergeCell ref="R24:R25"/>
    <mergeCell ref="S24:S25"/>
    <mergeCell ref="A28:A29"/>
    <mergeCell ref="B28:B29"/>
    <mergeCell ref="D28:D29"/>
    <mergeCell ref="N28:N29"/>
    <mergeCell ref="O28:O29"/>
    <mergeCell ref="O26:O27"/>
    <mergeCell ref="U28:U29"/>
    <mergeCell ref="U26:U27"/>
    <mergeCell ref="V26:V27"/>
    <mergeCell ref="W26:W27"/>
    <mergeCell ref="X26:X27"/>
    <mergeCell ref="Y26:Y27"/>
    <mergeCell ref="Q30:Q31"/>
    <mergeCell ref="P28:P29"/>
    <mergeCell ref="Q28:Q29"/>
    <mergeCell ref="R28:R29"/>
    <mergeCell ref="S28:S29"/>
    <mergeCell ref="T28:T29"/>
    <mergeCell ref="W30:W31"/>
    <mergeCell ref="V28:V29"/>
    <mergeCell ref="W28:W29"/>
    <mergeCell ref="X28:X29"/>
    <mergeCell ref="Y28:Y29"/>
    <mergeCell ref="A30:A31"/>
    <mergeCell ref="B30:B31"/>
    <mergeCell ref="D30:D31"/>
    <mergeCell ref="O30:O31"/>
    <mergeCell ref="P30:P31"/>
    <mergeCell ref="Y30:Y31"/>
    <mergeCell ref="A32:A33"/>
    <mergeCell ref="B32:B33"/>
    <mergeCell ref="D32:D33"/>
    <mergeCell ref="P32:P33"/>
    <mergeCell ref="Q32:Q33"/>
    <mergeCell ref="R32:R33"/>
    <mergeCell ref="S32:S33"/>
    <mergeCell ref="T32:T33"/>
    <mergeCell ref="R30:R31"/>
    <mergeCell ref="A34:A35"/>
    <mergeCell ref="B34:B35"/>
    <mergeCell ref="D34:D35"/>
    <mergeCell ref="Q34:Q35"/>
    <mergeCell ref="R34:R35"/>
    <mergeCell ref="X30:X31"/>
    <mergeCell ref="S30:S31"/>
    <mergeCell ref="T30:T31"/>
    <mergeCell ref="U30:U31"/>
    <mergeCell ref="V30:V31"/>
    <mergeCell ref="X34:X35"/>
    <mergeCell ref="U32:U33"/>
    <mergeCell ref="V32:V33"/>
    <mergeCell ref="W32:W33"/>
    <mergeCell ref="X32:X33"/>
    <mergeCell ref="Y32:Y33"/>
    <mergeCell ref="W36:W37"/>
    <mergeCell ref="S34:S35"/>
    <mergeCell ref="T34:T35"/>
    <mergeCell ref="U34:U35"/>
    <mergeCell ref="V34:V35"/>
    <mergeCell ref="W34:W35"/>
    <mergeCell ref="W38:W39"/>
    <mergeCell ref="Y34:Y35"/>
    <mergeCell ref="A36:A37"/>
    <mergeCell ref="B36:B37"/>
    <mergeCell ref="D36:D37"/>
    <mergeCell ref="R36:R37"/>
    <mergeCell ref="S36:S37"/>
    <mergeCell ref="T36:T37"/>
    <mergeCell ref="U36:U37"/>
    <mergeCell ref="V36:V37"/>
    <mergeCell ref="X40:X41"/>
    <mergeCell ref="X36:X37"/>
    <mergeCell ref="Y36:Y37"/>
    <mergeCell ref="A38:A39"/>
    <mergeCell ref="B38:B39"/>
    <mergeCell ref="D38:D39"/>
    <mergeCell ref="S38:S39"/>
    <mergeCell ref="T38:T39"/>
    <mergeCell ref="U38:U39"/>
    <mergeCell ref="V38:V39"/>
    <mergeCell ref="Y42:Y43"/>
    <mergeCell ref="X38:X39"/>
    <mergeCell ref="Y38:Y39"/>
    <mergeCell ref="A40:A41"/>
    <mergeCell ref="B40:B41"/>
    <mergeCell ref="D40:D41"/>
    <mergeCell ref="T40:T41"/>
    <mergeCell ref="U40:U41"/>
    <mergeCell ref="V40:V41"/>
    <mergeCell ref="W40:W41"/>
    <mergeCell ref="W44:W45"/>
    <mergeCell ref="X44:X45"/>
    <mergeCell ref="Y40:Y41"/>
    <mergeCell ref="A42:A43"/>
    <mergeCell ref="B42:B43"/>
    <mergeCell ref="D42:D43"/>
    <mergeCell ref="U42:U43"/>
    <mergeCell ref="V42:V43"/>
    <mergeCell ref="W42:W43"/>
    <mergeCell ref="X42:X43"/>
    <mergeCell ref="Y44:Y45"/>
    <mergeCell ref="A46:A47"/>
    <mergeCell ref="B46:B47"/>
    <mergeCell ref="D46:D47"/>
    <mergeCell ref="W46:W47"/>
    <mergeCell ref="A50:W50"/>
    <mergeCell ref="A44:A45"/>
    <mergeCell ref="B44:B45"/>
    <mergeCell ref="D44:D45"/>
    <mergeCell ref="V44:V45"/>
    <mergeCell ref="B51:W51"/>
    <mergeCell ref="B52:W52"/>
    <mergeCell ref="B53:W53"/>
    <mergeCell ref="A56:B56"/>
    <mergeCell ref="C56:W56"/>
    <mergeCell ref="K54:N54"/>
    <mergeCell ref="K55:N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A59:A60"/>
    <mergeCell ref="B59:B60"/>
    <mergeCell ref="D59:D60"/>
    <mergeCell ref="E59:E60"/>
    <mergeCell ref="F59:W60"/>
    <mergeCell ref="X59:Y60"/>
    <mergeCell ref="A61:A62"/>
    <mergeCell ref="B61:B62"/>
    <mergeCell ref="D61:D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A63:A64"/>
    <mergeCell ref="B63:B64"/>
    <mergeCell ref="D63:D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A65:A66"/>
    <mergeCell ref="B65:B66"/>
    <mergeCell ref="D65:D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A67:A68"/>
    <mergeCell ref="B67:B68"/>
    <mergeCell ref="D67:D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A69:A70"/>
    <mergeCell ref="B69:B70"/>
    <mergeCell ref="D69:D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U71:U72"/>
    <mergeCell ref="X69:X70"/>
    <mergeCell ref="Y69:Y70"/>
    <mergeCell ref="A71:A72"/>
    <mergeCell ref="B71:B72"/>
    <mergeCell ref="D71:D72"/>
    <mergeCell ref="K71:K72"/>
    <mergeCell ref="L71:L72"/>
    <mergeCell ref="M71:M72"/>
    <mergeCell ref="N71:N72"/>
    <mergeCell ref="N73:N74"/>
    <mergeCell ref="P71:P72"/>
    <mergeCell ref="Q71:Q72"/>
    <mergeCell ref="R71:R72"/>
    <mergeCell ref="S71:S72"/>
    <mergeCell ref="T71:T72"/>
    <mergeCell ref="O71:O72"/>
    <mergeCell ref="T73:T74"/>
    <mergeCell ref="V71:V72"/>
    <mergeCell ref="W71:W72"/>
    <mergeCell ref="X71:X72"/>
    <mergeCell ref="Y71:Y72"/>
    <mergeCell ref="A73:A74"/>
    <mergeCell ref="B73:B74"/>
    <mergeCell ref="D73:D74"/>
    <mergeCell ref="L73:L74"/>
    <mergeCell ref="M73:M74"/>
    <mergeCell ref="V73:V74"/>
    <mergeCell ref="W73:W74"/>
    <mergeCell ref="X73:X74"/>
    <mergeCell ref="Y73:Y74"/>
    <mergeCell ref="A75:A76"/>
    <mergeCell ref="B75:B76"/>
    <mergeCell ref="D75:D76"/>
    <mergeCell ref="M75:M76"/>
    <mergeCell ref="N75:N76"/>
    <mergeCell ref="O73:O74"/>
    <mergeCell ref="P75:P76"/>
    <mergeCell ref="O75:O76"/>
    <mergeCell ref="Q75:Q76"/>
    <mergeCell ref="R75:R76"/>
    <mergeCell ref="S75:S76"/>
    <mergeCell ref="T75:T76"/>
    <mergeCell ref="U73:U74"/>
    <mergeCell ref="P73:P74"/>
    <mergeCell ref="Q73:Q74"/>
    <mergeCell ref="R73:R74"/>
    <mergeCell ref="S73:S74"/>
    <mergeCell ref="U75:U76"/>
    <mergeCell ref="V75:V76"/>
    <mergeCell ref="W75:W76"/>
    <mergeCell ref="X75:X76"/>
    <mergeCell ref="Y75:Y76"/>
    <mergeCell ref="A77:A78"/>
    <mergeCell ref="B77:B78"/>
    <mergeCell ref="D77:D78"/>
    <mergeCell ref="N77:N78"/>
    <mergeCell ref="O77:O78"/>
    <mergeCell ref="X77:X78"/>
    <mergeCell ref="Y77:Y78"/>
    <mergeCell ref="A79:A80"/>
    <mergeCell ref="B79:B80"/>
    <mergeCell ref="D79:D80"/>
    <mergeCell ref="O79:O80"/>
    <mergeCell ref="P79:P80"/>
    <mergeCell ref="Q79:Q80"/>
    <mergeCell ref="P77:P78"/>
    <mergeCell ref="Q77:Q78"/>
    <mergeCell ref="S81:S82"/>
    <mergeCell ref="T81:T82"/>
    <mergeCell ref="R79:R80"/>
    <mergeCell ref="W79:W80"/>
    <mergeCell ref="V77:V78"/>
    <mergeCell ref="W77:W78"/>
    <mergeCell ref="R77:R78"/>
    <mergeCell ref="S77:S78"/>
    <mergeCell ref="T77:T78"/>
    <mergeCell ref="U77:U78"/>
    <mergeCell ref="A81:A82"/>
    <mergeCell ref="B81:B82"/>
    <mergeCell ref="D81:D82"/>
    <mergeCell ref="P81:P82"/>
    <mergeCell ref="Q81:Q82"/>
    <mergeCell ref="R81:R82"/>
    <mergeCell ref="X79:X80"/>
    <mergeCell ref="S79:S80"/>
    <mergeCell ref="T79:T80"/>
    <mergeCell ref="U79:U80"/>
    <mergeCell ref="V79:V80"/>
    <mergeCell ref="Y79:Y80"/>
    <mergeCell ref="U81:U82"/>
    <mergeCell ref="V81:V82"/>
    <mergeCell ref="W81:W82"/>
    <mergeCell ref="X81:X82"/>
    <mergeCell ref="Y81:Y82"/>
    <mergeCell ref="A83:A84"/>
    <mergeCell ref="B83:B84"/>
    <mergeCell ref="D83:D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A85:A86"/>
    <mergeCell ref="B85:B86"/>
    <mergeCell ref="D85:D86"/>
    <mergeCell ref="R85:R86"/>
    <mergeCell ref="S85:S86"/>
    <mergeCell ref="T85:T86"/>
    <mergeCell ref="U85:U86"/>
    <mergeCell ref="V85:V86"/>
    <mergeCell ref="W85:W86"/>
    <mergeCell ref="X85:X86"/>
    <mergeCell ref="Y85:Y86"/>
    <mergeCell ref="A87:A88"/>
    <mergeCell ref="B87:B88"/>
    <mergeCell ref="D87:D88"/>
    <mergeCell ref="S87:S88"/>
    <mergeCell ref="T87:T88"/>
    <mergeCell ref="U87:U88"/>
    <mergeCell ref="V87:V88"/>
    <mergeCell ref="W87:W88"/>
    <mergeCell ref="X87:X88"/>
    <mergeCell ref="Y87:Y88"/>
    <mergeCell ref="A89:A90"/>
    <mergeCell ref="B89:B90"/>
    <mergeCell ref="D89:D90"/>
    <mergeCell ref="T89:T90"/>
    <mergeCell ref="U89:U90"/>
    <mergeCell ref="V89:V90"/>
    <mergeCell ref="W89:W90"/>
    <mergeCell ref="X89:X90"/>
    <mergeCell ref="X93:X94"/>
    <mergeCell ref="Y89:Y90"/>
    <mergeCell ref="A91:A92"/>
    <mergeCell ref="B91:B92"/>
    <mergeCell ref="D91:D92"/>
    <mergeCell ref="U91:U92"/>
    <mergeCell ref="V91:V92"/>
    <mergeCell ref="W91:W92"/>
    <mergeCell ref="X91:X92"/>
    <mergeCell ref="Y91:Y92"/>
    <mergeCell ref="Y93:Y94"/>
    <mergeCell ref="A95:A96"/>
    <mergeCell ref="B95:B96"/>
    <mergeCell ref="D95:D96"/>
    <mergeCell ref="W95:W96"/>
    <mergeCell ref="A93:A94"/>
    <mergeCell ref="B93:B94"/>
    <mergeCell ref="D93:D94"/>
    <mergeCell ref="V93:V94"/>
    <mergeCell ref="W93:W94"/>
  </mergeCells>
  <printOptions horizontalCentered="1" verticalCentered="1"/>
  <pageMargins left="0" right="0" top="0" bottom="0" header="0" footer="0"/>
  <pageSetup horizontalDpi="600" verticalDpi="600" orientation="landscape" scale="71" r:id="rId2"/>
  <rowBreaks count="1" manualBreakCount="1">
    <brk id="48" max="22" man="1"/>
  </rowBreaks>
  <colBreaks count="1" manualBreakCount="1">
    <brk id="2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P51"/>
  <sheetViews>
    <sheetView zoomScale="130" zoomScaleNormal="130" zoomScalePageLayoutView="0" workbookViewId="0" topLeftCell="G1">
      <selection activeCell="R13" sqref="R13"/>
    </sheetView>
  </sheetViews>
  <sheetFormatPr defaultColWidth="11.421875" defaultRowHeight="12.75"/>
  <cols>
    <col min="1" max="1" width="16.421875" style="0" customWidth="1"/>
    <col min="2" max="2" width="5.00390625" style="0" customWidth="1"/>
    <col min="3" max="8" width="6.7109375" style="0" customWidth="1"/>
    <col min="10" max="10" width="16.00390625" style="0" customWidth="1"/>
    <col min="11" max="11" width="4.8515625" style="0" customWidth="1"/>
    <col min="12" max="13" width="6.7109375" style="0" customWidth="1"/>
    <col min="14" max="14" width="6.57421875" style="0" customWidth="1"/>
    <col min="15" max="16" width="6.7109375" style="0" customWidth="1"/>
  </cols>
  <sheetData>
    <row r="1" spans="1:16" ht="12.75">
      <c r="A1" s="203" t="s">
        <v>81</v>
      </c>
      <c r="B1" s="204"/>
      <c r="C1" s="204"/>
      <c r="D1" s="204"/>
      <c r="E1" s="204"/>
      <c r="F1" s="204"/>
      <c r="G1" s="204"/>
      <c r="H1" s="205"/>
      <c r="J1" s="167" t="s">
        <v>100</v>
      </c>
      <c r="K1" s="168"/>
      <c r="L1" s="168"/>
      <c r="M1" s="168"/>
      <c r="N1" s="168"/>
      <c r="O1" s="168"/>
      <c r="P1" s="169"/>
    </row>
    <row r="2" spans="1:16" ht="13.5" thickBot="1">
      <c r="A2" s="206" t="s">
        <v>82</v>
      </c>
      <c r="B2" s="207"/>
      <c r="C2" s="207"/>
      <c r="D2" s="207"/>
      <c r="E2" s="207"/>
      <c r="F2" s="207"/>
      <c r="G2" s="207"/>
      <c r="H2" s="208"/>
      <c r="J2" s="170"/>
      <c r="K2" s="171"/>
      <c r="L2" s="171"/>
      <c r="M2" s="171"/>
      <c r="N2" s="171"/>
      <c r="O2" s="171"/>
      <c r="P2" s="172"/>
    </row>
    <row r="3" spans="1:16" ht="13.5" thickBot="1">
      <c r="A3" s="214" t="s">
        <v>84</v>
      </c>
      <c r="B3" s="81"/>
      <c r="C3" s="203" t="s">
        <v>85</v>
      </c>
      <c r="D3" s="217"/>
      <c r="E3" s="42"/>
      <c r="F3" s="43"/>
      <c r="G3" s="42"/>
      <c r="H3" s="42"/>
      <c r="J3" s="165" t="s">
        <v>84</v>
      </c>
      <c r="K3" s="98"/>
      <c r="L3" s="163" t="s">
        <v>85</v>
      </c>
      <c r="M3" s="164"/>
      <c r="N3" s="99" t="s">
        <v>97</v>
      </c>
      <c r="O3" s="163" t="s">
        <v>99</v>
      </c>
      <c r="P3" s="164"/>
    </row>
    <row r="4" spans="1:16" ht="12.75">
      <c r="A4" s="215"/>
      <c r="B4" s="82" t="s">
        <v>45</v>
      </c>
      <c r="C4" s="42" t="s">
        <v>88</v>
      </c>
      <c r="D4" s="44" t="s">
        <v>87</v>
      </c>
      <c r="E4" s="45" t="s">
        <v>90</v>
      </c>
      <c r="F4" s="43"/>
      <c r="G4" s="45"/>
      <c r="H4" s="45"/>
      <c r="J4" s="183"/>
      <c r="K4" s="100" t="s">
        <v>45</v>
      </c>
      <c r="L4" s="165" t="s">
        <v>95</v>
      </c>
      <c r="M4" s="101" t="s">
        <v>96</v>
      </c>
      <c r="N4" s="102" t="s">
        <v>86</v>
      </c>
      <c r="O4" s="165" t="s">
        <v>95</v>
      </c>
      <c r="P4" s="101" t="s">
        <v>96</v>
      </c>
    </row>
    <row r="5" spans="1:16" ht="13.5" thickBot="1">
      <c r="A5" s="216"/>
      <c r="B5" s="83"/>
      <c r="C5" s="46" t="s">
        <v>86</v>
      </c>
      <c r="D5" s="47" t="s">
        <v>89</v>
      </c>
      <c r="E5" s="46"/>
      <c r="F5" s="43"/>
      <c r="G5" s="45"/>
      <c r="H5" s="46"/>
      <c r="J5" s="184"/>
      <c r="K5" s="103"/>
      <c r="L5" s="185"/>
      <c r="M5" s="104" t="s">
        <v>95</v>
      </c>
      <c r="N5" s="105" t="s">
        <v>98</v>
      </c>
      <c r="O5" s="166"/>
      <c r="P5" s="104" t="s">
        <v>95</v>
      </c>
    </row>
    <row r="6" spans="1:16" ht="13.5" thickBot="1">
      <c r="A6" s="24" t="s">
        <v>2</v>
      </c>
      <c r="B6" s="60">
        <v>89.1</v>
      </c>
      <c r="C6" s="25">
        <v>18</v>
      </c>
      <c r="D6" s="27">
        <v>14</v>
      </c>
      <c r="E6" s="27">
        <f>D6-C6</f>
        <v>-4</v>
      </c>
      <c r="F6" s="26"/>
      <c r="G6" s="27"/>
      <c r="H6" s="27"/>
      <c r="J6" s="24" t="s">
        <v>2</v>
      </c>
      <c r="K6" s="60">
        <v>89.1</v>
      </c>
      <c r="L6" s="25">
        <v>18</v>
      </c>
      <c r="M6" s="27">
        <v>10</v>
      </c>
      <c r="N6" s="91">
        <v>3</v>
      </c>
      <c r="O6" s="27">
        <f>L6+N6</f>
        <v>21</v>
      </c>
      <c r="P6" s="95">
        <f>M6+N6</f>
        <v>13</v>
      </c>
    </row>
    <row r="7" spans="1:16" ht="13.5" thickBot="1">
      <c r="A7" s="28" t="s">
        <v>6</v>
      </c>
      <c r="B7" s="61">
        <v>278.3</v>
      </c>
      <c r="C7" s="29">
        <v>48</v>
      </c>
      <c r="D7" s="27">
        <v>45</v>
      </c>
      <c r="E7" s="29">
        <f aca="true" t="shared" si="0" ref="E7:E14">D7-C7</f>
        <v>-3</v>
      </c>
      <c r="F7" s="30"/>
      <c r="G7" s="29"/>
      <c r="H7" s="29"/>
      <c r="J7" s="28" t="s">
        <v>6</v>
      </c>
      <c r="K7" s="61">
        <v>278.3</v>
      </c>
      <c r="L7" s="29">
        <v>48</v>
      </c>
      <c r="M7" s="27">
        <v>30</v>
      </c>
      <c r="N7" s="92">
        <v>8</v>
      </c>
      <c r="O7" s="29">
        <f aca="true" t="shared" si="1" ref="O7:O14">L7+N7</f>
        <v>56</v>
      </c>
      <c r="P7" s="96">
        <f aca="true" t="shared" si="2" ref="P7:P14">M7+N7</f>
        <v>38</v>
      </c>
    </row>
    <row r="8" spans="1:16" ht="13.5" thickBot="1">
      <c r="A8" s="31" t="s">
        <v>7</v>
      </c>
      <c r="B8" s="60">
        <v>426.6</v>
      </c>
      <c r="C8" s="25">
        <v>66</v>
      </c>
      <c r="D8" s="27">
        <v>68</v>
      </c>
      <c r="E8" s="25">
        <f t="shared" si="0"/>
        <v>2</v>
      </c>
      <c r="F8" s="32"/>
      <c r="G8" s="25"/>
      <c r="H8" s="25"/>
      <c r="J8" s="31" t="s">
        <v>7</v>
      </c>
      <c r="K8" s="60">
        <v>426.6</v>
      </c>
      <c r="L8" s="25">
        <v>66</v>
      </c>
      <c r="M8" s="27">
        <v>45</v>
      </c>
      <c r="N8" s="93">
        <v>25</v>
      </c>
      <c r="O8" s="25">
        <f t="shared" si="1"/>
        <v>91</v>
      </c>
      <c r="P8" s="97">
        <f t="shared" si="2"/>
        <v>70</v>
      </c>
    </row>
    <row r="9" spans="1:16" ht="13.5" thickBot="1">
      <c r="A9" s="28" t="s">
        <v>8</v>
      </c>
      <c r="B9" s="61">
        <v>528.4</v>
      </c>
      <c r="C9" s="29">
        <v>84</v>
      </c>
      <c r="D9" s="27">
        <v>85</v>
      </c>
      <c r="E9" s="29">
        <f t="shared" si="0"/>
        <v>1</v>
      </c>
      <c r="F9" s="30"/>
      <c r="G9" s="29"/>
      <c r="H9" s="29"/>
      <c r="J9" s="28" t="s">
        <v>8</v>
      </c>
      <c r="K9" s="61">
        <v>528.4</v>
      </c>
      <c r="L9" s="29">
        <v>84</v>
      </c>
      <c r="M9" s="27">
        <v>60</v>
      </c>
      <c r="N9" s="92">
        <v>28</v>
      </c>
      <c r="O9" s="29">
        <f t="shared" si="1"/>
        <v>112</v>
      </c>
      <c r="P9" s="96">
        <f t="shared" si="2"/>
        <v>88</v>
      </c>
    </row>
    <row r="10" spans="1:16" ht="13.5" thickBot="1">
      <c r="A10" s="31" t="s">
        <v>9</v>
      </c>
      <c r="B10" s="60">
        <v>643.5</v>
      </c>
      <c r="C10" s="25">
        <v>105</v>
      </c>
      <c r="D10" s="27">
        <v>103</v>
      </c>
      <c r="E10" s="25">
        <f t="shared" si="0"/>
        <v>-2</v>
      </c>
      <c r="F10" s="32"/>
      <c r="G10" s="25"/>
      <c r="H10" s="25"/>
      <c r="J10" s="31" t="s">
        <v>9</v>
      </c>
      <c r="K10" s="60">
        <v>643.5</v>
      </c>
      <c r="L10" s="25">
        <v>105</v>
      </c>
      <c r="M10" s="27">
        <v>70</v>
      </c>
      <c r="N10" s="93">
        <v>32</v>
      </c>
      <c r="O10" s="25">
        <f t="shared" si="1"/>
        <v>137</v>
      </c>
      <c r="P10" s="97">
        <f t="shared" si="2"/>
        <v>102</v>
      </c>
    </row>
    <row r="11" spans="1:16" ht="13.5" thickBot="1">
      <c r="A11" s="28" t="s">
        <v>49</v>
      </c>
      <c r="B11" s="61">
        <v>734</v>
      </c>
      <c r="C11" s="29">
        <v>114</v>
      </c>
      <c r="D11" s="27">
        <v>117</v>
      </c>
      <c r="E11" s="29">
        <f t="shared" si="0"/>
        <v>3</v>
      </c>
      <c r="F11" s="30"/>
      <c r="G11" s="29"/>
      <c r="H11" s="29"/>
      <c r="J11" s="28" t="s">
        <v>49</v>
      </c>
      <c r="K11" s="61">
        <v>734</v>
      </c>
      <c r="L11" s="29">
        <v>114</v>
      </c>
      <c r="M11" s="27">
        <v>80</v>
      </c>
      <c r="N11" s="92">
        <v>40</v>
      </c>
      <c r="O11" s="29">
        <f t="shared" si="1"/>
        <v>154</v>
      </c>
      <c r="P11" s="96">
        <f t="shared" si="2"/>
        <v>120</v>
      </c>
    </row>
    <row r="12" spans="1:16" ht="13.5" thickBot="1">
      <c r="A12" s="31" t="s">
        <v>30</v>
      </c>
      <c r="B12" s="60">
        <v>714.3</v>
      </c>
      <c r="C12" s="25">
        <v>114</v>
      </c>
      <c r="D12" s="27">
        <v>114</v>
      </c>
      <c r="E12" s="25">
        <f t="shared" si="0"/>
        <v>0</v>
      </c>
      <c r="F12" s="32"/>
      <c r="G12" s="25"/>
      <c r="H12" s="25"/>
      <c r="J12" s="31" t="s">
        <v>30</v>
      </c>
      <c r="K12" s="60">
        <v>714.3</v>
      </c>
      <c r="L12" s="25">
        <v>114</v>
      </c>
      <c r="M12" s="27">
        <v>90</v>
      </c>
      <c r="N12" s="93">
        <v>40</v>
      </c>
      <c r="O12" s="29">
        <f t="shared" si="1"/>
        <v>154</v>
      </c>
      <c r="P12" s="96">
        <f t="shared" si="2"/>
        <v>130</v>
      </c>
    </row>
    <row r="13" spans="1:16" ht="13.5" thickBot="1">
      <c r="A13" s="28" t="s">
        <v>23</v>
      </c>
      <c r="B13" s="61">
        <v>835.5</v>
      </c>
      <c r="C13" s="29">
        <v>132</v>
      </c>
      <c r="D13" s="27">
        <f>B13*0.16</f>
        <v>133.68</v>
      </c>
      <c r="E13" s="29">
        <f t="shared" si="0"/>
        <v>1.6800000000000068</v>
      </c>
      <c r="F13" s="30"/>
      <c r="G13" s="29"/>
      <c r="H13" s="29"/>
      <c r="J13" s="28" t="s">
        <v>23</v>
      </c>
      <c r="K13" s="61">
        <v>835.5</v>
      </c>
      <c r="L13" s="29">
        <v>132</v>
      </c>
      <c r="M13" s="27">
        <v>95</v>
      </c>
      <c r="N13" s="92">
        <v>46</v>
      </c>
      <c r="O13" s="25">
        <f t="shared" si="1"/>
        <v>178</v>
      </c>
      <c r="P13" s="97">
        <f t="shared" si="2"/>
        <v>141</v>
      </c>
    </row>
    <row r="14" spans="1:16" ht="13.5" thickBot="1">
      <c r="A14" s="33" t="s">
        <v>12</v>
      </c>
      <c r="B14" s="62">
        <v>884.1</v>
      </c>
      <c r="C14" s="34">
        <v>138</v>
      </c>
      <c r="D14" s="29">
        <v>141</v>
      </c>
      <c r="E14" s="34">
        <f t="shared" si="0"/>
        <v>3</v>
      </c>
      <c r="F14" s="35"/>
      <c r="G14" s="34"/>
      <c r="H14" s="34"/>
      <c r="J14" s="33" t="s">
        <v>12</v>
      </c>
      <c r="K14" s="62">
        <v>884.1</v>
      </c>
      <c r="L14" s="34">
        <v>138</v>
      </c>
      <c r="M14" s="29">
        <v>100</v>
      </c>
      <c r="N14" s="94">
        <v>58</v>
      </c>
      <c r="O14" s="29">
        <f t="shared" si="1"/>
        <v>196</v>
      </c>
      <c r="P14" s="96">
        <f t="shared" si="2"/>
        <v>158</v>
      </c>
    </row>
    <row r="16" ht="13.5" thickBot="1"/>
    <row r="17" spans="1:8" ht="12.75">
      <c r="A17" s="189" t="s">
        <v>81</v>
      </c>
      <c r="B17" s="209"/>
      <c r="C17" s="209"/>
      <c r="D17" s="209"/>
      <c r="E17" s="209"/>
      <c r="F17" s="209"/>
      <c r="G17" s="209"/>
      <c r="H17" s="210"/>
    </row>
    <row r="18" spans="1:8" ht="13.5" thickBot="1">
      <c r="A18" s="211" t="s">
        <v>83</v>
      </c>
      <c r="B18" s="212"/>
      <c r="C18" s="212"/>
      <c r="D18" s="212"/>
      <c r="E18" s="212"/>
      <c r="F18" s="212"/>
      <c r="G18" s="212"/>
      <c r="H18" s="213"/>
    </row>
    <row r="19" spans="1:8" ht="13.5" thickBot="1">
      <c r="A19" s="186" t="s">
        <v>84</v>
      </c>
      <c r="B19" s="186" t="s">
        <v>45</v>
      </c>
      <c r="C19" s="189" t="s">
        <v>85</v>
      </c>
      <c r="D19" s="190"/>
      <c r="E19" s="84"/>
      <c r="F19" s="85"/>
      <c r="G19" s="84"/>
      <c r="H19" s="84"/>
    </row>
    <row r="20" spans="1:8" ht="12.75">
      <c r="A20" s="187"/>
      <c r="B20" s="191"/>
      <c r="C20" s="84" t="s">
        <v>88</v>
      </c>
      <c r="D20" s="86" t="s">
        <v>87</v>
      </c>
      <c r="E20" s="87" t="s">
        <v>90</v>
      </c>
      <c r="F20" s="88"/>
      <c r="G20" s="87"/>
      <c r="H20" s="87"/>
    </row>
    <row r="21" spans="1:8" ht="13.5" thickBot="1">
      <c r="A21" s="188"/>
      <c r="B21" s="192"/>
      <c r="C21" s="89" t="s">
        <v>86</v>
      </c>
      <c r="D21" s="90" t="s">
        <v>89</v>
      </c>
      <c r="E21" s="89"/>
      <c r="F21" s="88"/>
      <c r="G21" s="87"/>
      <c r="H21" s="89"/>
    </row>
    <row r="22" spans="1:8" ht="13.5" thickBot="1">
      <c r="A22" s="24" t="s">
        <v>2</v>
      </c>
      <c r="B22" s="60">
        <v>89.1</v>
      </c>
      <c r="C22" s="25">
        <v>10</v>
      </c>
      <c r="D22" s="27">
        <f>B22*0.13</f>
        <v>11.583</v>
      </c>
      <c r="E22" s="27">
        <f>D22-C22</f>
        <v>1.5830000000000002</v>
      </c>
      <c r="F22" s="26"/>
      <c r="G22" s="27"/>
      <c r="H22" s="27"/>
    </row>
    <row r="23" spans="1:8" ht="13.5" thickBot="1">
      <c r="A23" s="28" t="s">
        <v>6</v>
      </c>
      <c r="B23" s="61">
        <v>278.3</v>
      </c>
      <c r="C23" s="29">
        <v>30</v>
      </c>
      <c r="D23" s="27">
        <f aca="true" t="shared" si="3" ref="D23:D30">B23*0.13</f>
        <v>36.179</v>
      </c>
      <c r="E23" s="29">
        <f aca="true" t="shared" si="4" ref="E23:E30">D23-C23</f>
        <v>6.179000000000002</v>
      </c>
      <c r="F23" s="30"/>
      <c r="G23" s="29"/>
      <c r="H23" s="29"/>
    </row>
    <row r="24" spans="1:8" ht="13.5" thickBot="1">
      <c r="A24" s="31" t="s">
        <v>7</v>
      </c>
      <c r="B24" s="60">
        <v>426.6</v>
      </c>
      <c r="C24" s="25">
        <v>45</v>
      </c>
      <c r="D24" s="27">
        <f t="shared" si="3"/>
        <v>55.458000000000006</v>
      </c>
      <c r="E24" s="25">
        <f t="shared" si="4"/>
        <v>10.458000000000006</v>
      </c>
      <c r="F24" s="32"/>
      <c r="G24" s="25"/>
      <c r="H24" s="25"/>
    </row>
    <row r="25" spans="1:8" ht="13.5" thickBot="1">
      <c r="A25" s="28" t="s">
        <v>8</v>
      </c>
      <c r="B25" s="61">
        <v>528.4</v>
      </c>
      <c r="C25" s="29">
        <v>60</v>
      </c>
      <c r="D25" s="27">
        <f t="shared" si="3"/>
        <v>68.692</v>
      </c>
      <c r="E25" s="29">
        <f t="shared" si="4"/>
        <v>8.691999999999993</v>
      </c>
      <c r="F25" s="30"/>
      <c r="G25" s="29"/>
      <c r="H25" s="29"/>
    </row>
    <row r="26" spans="1:8" ht="13.5" thickBot="1">
      <c r="A26" s="31" t="s">
        <v>9</v>
      </c>
      <c r="B26" s="60">
        <v>643.5</v>
      </c>
      <c r="C26" s="25">
        <v>70</v>
      </c>
      <c r="D26" s="27">
        <f t="shared" si="3"/>
        <v>83.655</v>
      </c>
      <c r="E26" s="25">
        <f t="shared" si="4"/>
        <v>13.655000000000001</v>
      </c>
      <c r="F26" s="32"/>
      <c r="G26" s="25"/>
      <c r="H26" s="25"/>
    </row>
    <row r="27" spans="1:8" ht="13.5" thickBot="1">
      <c r="A27" s="28" t="s">
        <v>49</v>
      </c>
      <c r="B27" s="61">
        <v>734</v>
      </c>
      <c r="C27" s="29">
        <v>80</v>
      </c>
      <c r="D27" s="27">
        <f t="shared" si="3"/>
        <v>95.42</v>
      </c>
      <c r="E27" s="29">
        <f t="shared" si="4"/>
        <v>15.420000000000002</v>
      </c>
      <c r="F27" s="30"/>
      <c r="G27" s="29"/>
      <c r="H27" s="29"/>
    </row>
    <row r="28" spans="1:8" ht="13.5" thickBot="1">
      <c r="A28" s="31" t="s">
        <v>30</v>
      </c>
      <c r="B28" s="60">
        <v>714.3</v>
      </c>
      <c r="C28" s="25">
        <v>90</v>
      </c>
      <c r="D28" s="27">
        <f t="shared" si="3"/>
        <v>92.859</v>
      </c>
      <c r="E28" s="25">
        <f t="shared" si="4"/>
        <v>2.8589999999999947</v>
      </c>
      <c r="F28" s="32"/>
      <c r="G28" s="25"/>
      <c r="H28" s="25"/>
    </row>
    <row r="29" spans="1:8" ht="13.5" thickBot="1">
      <c r="A29" s="28" t="s">
        <v>23</v>
      </c>
      <c r="B29" s="61">
        <v>835.5</v>
      </c>
      <c r="C29" s="29">
        <v>95</v>
      </c>
      <c r="D29" s="27">
        <f t="shared" si="3"/>
        <v>108.61500000000001</v>
      </c>
      <c r="E29" s="29">
        <f t="shared" si="4"/>
        <v>13.615000000000009</v>
      </c>
      <c r="F29" s="30"/>
      <c r="G29" s="29"/>
      <c r="H29" s="29"/>
    </row>
    <row r="30" spans="1:8" ht="13.5" thickBot="1">
      <c r="A30" s="33" t="s">
        <v>12</v>
      </c>
      <c r="B30" s="62">
        <v>884.1</v>
      </c>
      <c r="C30" s="34">
        <v>100</v>
      </c>
      <c r="D30" s="29">
        <f t="shared" si="3"/>
        <v>114.933</v>
      </c>
      <c r="E30" s="34">
        <f t="shared" si="4"/>
        <v>14.933000000000007</v>
      </c>
      <c r="F30" s="35"/>
      <c r="G30" s="34"/>
      <c r="H30" s="34"/>
    </row>
    <row r="32" ht="13.5" thickBot="1"/>
    <row r="33" spans="1:8" ht="12.75">
      <c r="A33" s="193" t="s">
        <v>91</v>
      </c>
      <c r="B33" s="194"/>
      <c r="C33" s="194"/>
      <c r="D33" s="194"/>
      <c r="E33" s="194"/>
      <c r="F33" s="194"/>
      <c r="G33" s="194"/>
      <c r="H33" s="195"/>
    </row>
    <row r="34" spans="1:8" ht="13.5" thickBot="1">
      <c r="A34" s="196" t="s">
        <v>82</v>
      </c>
      <c r="B34" s="197"/>
      <c r="C34" s="197"/>
      <c r="D34" s="197"/>
      <c r="E34" s="197"/>
      <c r="F34" s="197"/>
      <c r="G34" s="197"/>
      <c r="H34" s="198"/>
    </row>
    <row r="35" spans="1:8" ht="13.5" thickBot="1">
      <c r="A35" s="199" t="s">
        <v>84</v>
      </c>
      <c r="B35" s="54"/>
      <c r="C35" s="193" t="s">
        <v>92</v>
      </c>
      <c r="D35" s="202"/>
      <c r="E35" s="36"/>
      <c r="F35" s="75"/>
      <c r="G35" s="36"/>
      <c r="H35" s="36"/>
    </row>
    <row r="36" spans="1:8" ht="12.75">
      <c r="A36" s="200"/>
      <c r="B36" s="55" t="s">
        <v>45</v>
      </c>
      <c r="C36" s="36" t="s">
        <v>93</v>
      </c>
      <c r="D36" s="38" t="s">
        <v>94</v>
      </c>
      <c r="E36" s="39" t="s">
        <v>90</v>
      </c>
      <c r="F36" s="37"/>
      <c r="G36" s="39"/>
      <c r="H36" s="39"/>
    </row>
    <row r="37" spans="1:8" ht="13.5" thickBot="1">
      <c r="A37" s="201"/>
      <c r="B37" s="56"/>
      <c r="C37" s="40">
        <v>0.16</v>
      </c>
      <c r="D37" s="41" t="s">
        <v>89</v>
      </c>
      <c r="E37" s="40"/>
      <c r="F37" s="76"/>
      <c r="G37" s="40"/>
      <c r="H37" s="40"/>
    </row>
    <row r="38" spans="1:8" ht="13.5" thickBot="1">
      <c r="A38" s="33" t="s">
        <v>10</v>
      </c>
      <c r="B38" s="62">
        <v>715.8</v>
      </c>
      <c r="C38" s="77">
        <v>0.16</v>
      </c>
      <c r="D38" s="77">
        <v>0.1565</v>
      </c>
      <c r="E38" s="77">
        <f>D38-C38</f>
        <v>-0.003500000000000003</v>
      </c>
      <c r="F38" s="35"/>
      <c r="G38" s="34"/>
      <c r="H38" s="34"/>
    </row>
    <row r="40" ht="13.5" thickBot="1"/>
    <row r="41" spans="1:8" ht="12.75">
      <c r="A41" s="173" t="s">
        <v>81</v>
      </c>
      <c r="B41" s="174"/>
      <c r="C41" s="174"/>
      <c r="D41" s="174"/>
      <c r="E41" s="174"/>
      <c r="F41" s="174"/>
      <c r="G41" s="174"/>
      <c r="H41" s="175"/>
    </row>
    <row r="42" spans="1:8" ht="13.5" thickBot="1">
      <c r="A42" s="176" t="s">
        <v>83</v>
      </c>
      <c r="B42" s="177"/>
      <c r="C42" s="177"/>
      <c r="D42" s="177"/>
      <c r="E42" s="177"/>
      <c r="F42" s="177"/>
      <c r="G42" s="177"/>
      <c r="H42" s="178"/>
    </row>
    <row r="43" spans="1:8" ht="13.5" thickBot="1">
      <c r="A43" s="179" t="s">
        <v>84</v>
      </c>
      <c r="B43" s="57"/>
      <c r="C43" s="173" t="s">
        <v>92</v>
      </c>
      <c r="D43" s="182"/>
      <c r="E43" s="48"/>
      <c r="F43" s="49"/>
      <c r="G43" s="48"/>
      <c r="H43" s="48"/>
    </row>
    <row r="44" spans="1:8" ht="12.75">
      <c r="A44" s="180"/>
      <c r="B44" s="58" t="s">
        <v>45</v>
      </c>
      <c r="C44" s="48" t="s">
        <v>93</v>
      </c>
      <c r="D44" s="50" t="s">
        <v>94</v>
      </c>
      <c r="E44" s="51" t="s">
        <v>90</v>
      </c>
      <c r="F44" s="49"/>
      <c r="G44" s="51"/>
      <c r="H44" s="51"/>
    </row>
    <row r="45" spans="1:8" ht="13.5" thickBot="1">
      <c r="A45" s="181"/>
      <c r="B45" s="59"/>
      <c r="C45" s="52">
        <v>0.16</v>
      </c>
      <c r="D45" s="53" t="s">
        <v>89</v>
      </c>
      <c r="E45" s="52"/>
      <c r="F45" s="49"/>
      <c r="G45" s="51"/>
      <c r="H45" s="52"/>
    </row>
    <row r="46" spans="1:8" ht="13.5" thickBot="1">
      <c r="A46" s="63" t="s">
        <v>5</v>
      </c>
      <c r="B46" s="64">
        <v>348.4</v>
      </c>
      <c r="C46" s="78">
        <v>0.13</v>
      </c>
      <c r="D46" s="78">
        <v>0.11</v>
      </c>
      <c r="E46" s="78">
        <f aca="true" t="shared" si="5" ref="E46:E51">D46-C46</f>
        <v>-0.020000000000000004</v>
      </c>
      <c r="F46" s="66"/>
      <c r="G46" s="65"/>
      <c r="H46" s="65"/>
    </row>
    <row r="47" spans="1:8" ht="13.5" thickBot="1">
      <c r="A47" s="67" t="s">
        <v>67</v>
      </c>
      <c r="B47" s="68">
        <v>682.4</v>
      </c>
      <c r="C47" s="79">
        <v>0.13</v>
      </c>
      <c r="D47" s="78">
        <v>0.11</v>
      </c>
      <c r="E47" s="79">
        <f t="shared" si="5"/>
        <v>-0.020000000000000004</v>
      </c>
      <c r="F47" s="70"/>
      <c r="G47" s="69"/>
      <c r="H47" s="69"/>
    </row>
    <row r="48" spans="1:8" ht="13.5" thickBot="1">
      <c r="A48" s="71" t="s">
        <v>10</v>
      </c>
      <c r="B48" s="72">
        <v>715.8</v>
      </c>
      <c r="C48" s="80">
        <v>0.13</v>
      </c>
      <c r="D48" s="78">
        <v>0.11</v>
      </c>
      <c r="E48" s="80">
        <f t="shared" si="5"/>
        <v>-0.020000000000000004</v>
      </c>
      <c r="F48" s="74"/>
      <c r="G48" s="73"/>
      <c r="H48" s="73"/>
    </row>
    <row r="49" spans="1:8" ht="13.5" thickBot="1">
      <c r="A49" s="67" t="s">
        <v>11</v>
      </c>
      <c r="B49" s="68">
        <v>806.1</v>
      </c>
      <c r="C49" s="79">
        <v>0.13</v>
      </c>
      <c r="D49" s="78">
        <v>0.11</v>
      </c>
      <c r="E49" s="79">
        <f t="shared" si="5"/>
        <v>-0.020000000000000004</v>
      </c>
      <c r="F49" s="70"/>
      <c r="G49" s="69"/>
      <c r="H49" s="69"/>
    </row>
    <row r="50" spans="1:8" ht="13.5" thickBot="1">
      <c r="A50" s="71" t="s">
        <v>64</v>
      </c>
      <c r="B50" s="72">
        <v>825.2</v>
      </c>
      <c r="C50" s="80">
        <v>0.13</v>
      </c>
      <c r="D50" s="78">
        <v>0.11</v>
      </c>
      <c r="E50" s="80">
        <f t="shared" si="5"/>
        <v>-0.020000000000000004</v>
      </c>
      <c r="F50" s="74"/>
      <c r="G50" s="73"/>
      <c r="H50" s="73"/>
    </row>
    <row r="51" spans="1:8" ht="13.5" thickBot="1">
      <c r="A51" s="67" t="s">
        <v>62</v>
      </c>
      <c r="B51" s="68">
        <v>849.9</v>
      </c>
      <c r="C51" s="79">
        <v>0.13</v>
      </c>
      <c r="D51" s="79">
        <v>0.11</v>
      </c>
      <c r="E51" s="79">
        <f t="shared" si="5"/>
        <v>-0.020000000000000004</v>
      </c>
      <c r="F51" s="70"/>
      <c r="G51" s="69"/>
      <c r="H51" s="69"/>
    </row>
  </sheetData>
  <sheetProtection/>
  <mergeCells count="23">
    <mergeCell ref="A1:H1"/>
    <mergeCell ref="A2:H2"/>
    <mergeCell ref="A17:H17"/>
    <mergeCell ref="A18:H18"/>
    <mergeCell ref="A3:A5"/>
    <mergeCell ref="C3:D3"/>
    <mergeCell ref="A19:A21"/>
    <mergeCell ref="C19:D19"/>
    <mergeCell ref="B19:B21"/>
    <mergeCell ref="A33:H33"/>
    <mergeCell ref="A34:H34"/>
    <mergeCell ref="A35:A37"/>
    <mergeCell ref="C35:D35"/>
    <mergeCell ref="O3:P3"/>
    <mergeCell ref="O4:O5"/>
    <mergeCell ref="J1:P2"/>
    <mergeCell ref="A41:H41"/>
    <mergeCell ref="A42:H42"/>
    <mergeCell ref="A43:A45"/>
    <mergeCell ref="C43:D43"/>
    <mergeCell ref="J3:J5"/>
    <mergeCell ref="L3:M3"/>
    <mergeCell ref="L4:L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</dc:creator>
  <cp:keywords/>
  <dc:description/>
  <cp:lastModifiedBy>PC-1</cp:lastModifiedBy>
  <cp:lastPrinted>2020-12-18T14:59:36Z</cp:lastPrinted>
  <dcterms:created xsi:type="dcterms:W3CDTF">2000-05-19T10:15:57Z</dcterms:created>
  <dcterms:modified xsi:type="dcterms:W3CDTF">2020-12-18T18:58:34Z</dcterms:modified>
  <cp:category/>
  <cp:version/>
  <cp:contentType/>
  <cp:contentStatus/>
</cp:coreProperties>
</file>